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encilla.sharepoint.com/sites/LifeDepartment/Shared Documents/AJKB Documents/Equity/Excel/EPS - Sample Templates - For Prod Cos/"/>
    </mc:Choice>
  </mc:AlternateContent>
  <xr:revisionPtr revIDLastSave="78" documentId="8_{EDD4D12A-F27C-4290-B6A4-C9A698D358D9}" xr6:coauthVersionLast="47" xr6:coauthVersionMax="47" xr10:uidLastSave="{AA538E41-58C2-4021-97E7-256336BB3B37}"/>
  <bookViews>
    <workbookView xWindow="30930" yWindow="885" windowWidth="21600" windowHeight="11385" tabRatio="839" firstSheet="5" activeTab="13" xr2:uid="{00000000-000D-0000-FFFF-FFFF00000000}"/>
  </bookViews>
  <sheets>
    <sheet name="Info" sheetId="14" r:id="rId1"/>
    <sheet name="SOLT - Cat A" sheetId="1" r:id="rId2"/>
    <sheet name="Cat B" sheetId="2" r:id="rId3"/>
    <sheet name="Cat C" sheetId="3" r:id="rId4"/>
    <sheet name="UKT - Commercial - TIER A+" sheetId="5" r:id="rId5"/>
    <sheet name="TIER A" sheetId="6" r:id="rId6"/>
    <sheet name="TIER B" sheetId="7" r:id="rId7"/>
    <sheet name="TIER C" sheetId="8" r:id="rId8"/>
    <sheet name="UKT - Sub Rep - Grade 1" sheetId="9" r:id="rId9"/>
    <sheet name="Grade 2" sheetId="10" r:id="rId10"/>
    <sheet name="Grade 3" sheetId="11" r:id="rId11"/>
    <sheet name="ITC- Ethical Manager " sheetId="12" r:id="rId12"/>
    <sheet name="non-Ethical" sheetId="13" r:id="rId13"/>
    <sheet name="Inhouse" sheetId="17" r:id="rId14"/>
    <sheet name="CAPS (current)" sheetId="16" r:id="rId15"/>
    <sheet name="CAPS (historic)" sheetId="1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7" l="1"/>
  <c r="H24" i="17"/>
  <c r="H23" i="17"/>
  <c r="H22" i="17"/>
  <c r="H21" i="17"/>
  <c r="H20" i="17"/>
  <c r="H19" i="17"/>
  <c r="H18" i="17"/>
  <c r="H17" i="17"/>
  <c r="H16" i="17"/>
  <c r="H15" i="17"/>
  <c r="H14" i="17"/>
  <c r="G25" i="17"/>
  <c r="G24" i="17"/>
  <c r="G23" i="17"/>
  <c r="G22" i="17"/>
  <c r="G21" i="17"/>
  <c r="G20" i="17"/>
  <c r="G19" i="17"/>
  <c r="G18" i="17"/>
  <c r="G17" i="17"/>
  <c r="G16" i="17"/>
  <c r="G15" i="17"/>
  <c r="G14" i="17"/>
  <c r="H13" i="17"/>
  <c r="G13" i="17"/>
  <c r="H14" i="12"/>
  <c r="F23" i="11"/>
  <c r="F22" i="10"/>
  <c r="H27" i="17" l="1"/>
  <c r="I15" i="17"/>
  <c r="I16" i="17"/>
  <c r="I17" i="17"/>
  <c r="I18" i="17"/>
  <c r="I19" i="17"/>
  <c r="I20" i="17"/>
  <c r="I21" i="17"/>
  <c r="I22" i="17"/>
  <c r="I23" i="17"/>
  <c r="I24" i="17"/>
  <c r="I25" i="17"/>
  <c r="F25" i="9"/>
  <c r="F23" i="9"/>
  <c r="F14" i="9"/>
  <c r="F22" i="9"/>
  <c r="F18" i="9"/>
  <c r="F24" i="9"/>
  <c r="F24" i="11"/>
  <c r="F17" i="11"/>
  <c r="F21" i="11"/>
  <c r="F25" i="11"/>
  <c r="F16" i="11"/>
  <c r="F14" i="11"/>
  <c r="F18" i="11"/>
  <c r="F22" i="11"/>
  <c r="F20" i="11"/>
  <c r="F15" i="11"/>
  <c r="F19" i="11"/>
  <c r="F15" i="10"/>
  <c r="F16" i="10"/>
  <c r="F20" i="10"/>
  <c r="F24" i="10"/>
  <c r="F19" i="10"/>
  <c r="F17" i="10"/>
  <c r="F21" i="10"/>
  <c r="F25" i="10"/>
  <c r="F23" i="10"/>
  <c r="F14" i="10"/>
  <c r="F18" i="10"/>
  <c r="F15" i="9"/>
  <c r="F19" i="9"/>
  <c r="F16" i="9"/>
  <c r="F20" i="9"/>
  <c r="F17" i="9"/>
  <c r="F21" i="9"/>
  <c r="G27" i="17" l="1"/>
  <c r="I14" i="17"/>
  <c r="I27" i="17" s="1"/>
  <c r="F52" i="8"/>
  <c r="I52" i="8" s="1"/>
  <c r="F108" i="8"/>
  <c r="H108" i="8" s="1"/>
  <c r="H110" i="8" s="1"/>
  <c r="F52" i="7"/>
  <c r="F108" i="7"/>
  <c r="F108" i="6"/>
  <c r="H108" i="6" s="1"/>
  <c r="H110" i="6" s="1"/>
  <c r="F79" i="6"/>
  <c r="F52" i="5"/>
  <c r="F108" i="5"/>
  <c r="F14" i="13"/>
  <c r="H14" i="13" s="1"/>
  <c r="F15" i="13"/>
  <c r="I15" i="13" s="1"/>
  <c r="F16" i="13"/>
  <c r="I16" i="13" s="1"/>
  <c r="J16" i="13" s="1"/>
  <c r="H16" i="13"/>
  <c r="F17" i="13"/>
  <c r="I17" i="13" s="1"/>
  <c r="J17" i="13" s="1"/>
  <c r="H17" i="13"/>
  <c r="F18" i="13"/>
  <c r="I18" i="13" s="1"/>
  <c r="J18" i="13" s="1"/>
  <c r="H18" i="13"/>
  <c r="F19" i="13"/>
  <c r="H19" i="13"/>
  <c r="F20" i="13"/>
  <c r="I20" i="13" s="1"/>
  <c r="J20" i="13" s="1"/>
  <c r="H20" i="13"/>
  <c r="F21" i="13"/>
  <c r="H21" i="13" s="1"/>
  <c r="F22" i="13"/>
  <c r="I22" i="13" s="1"/>
  <c r="J22" i="13" s="1"/>
  <c r="H22" i="13"/>
  <c r="F23" i="13"/>
  <c r="I23" i="13" s="1"/>
  <c r="J23" i="13" s="1"/>
  <c r="H23" i="13"/>
  <c r="F24" i="13"/>
  <c r="I24" i="13" s="1"/>
  <c r="J24" i="13" s="1"/>
  <c r="H24" i="13"/>
  <c r="F25" i="13"/>
  <c r="H25" i="13" s="1"/>
  <c r="F14" i="12"/>
  <c r="I14" i="12" s="1"/>
  <c r="F15" i="12"/>
  <c r="H15" i="12" s="1"/>
  <c r="J15" i="12" s="1"/>
  <c r="I15" i="12"/>
  <c r="F16" i="12"/>
  <c r="I16" i="12" s="1"/>
  <c r="F17" i="12"/>
  <c r="I17" i="12" s="1"/>
  <c r="J17" i="12" s="1"/>
  <c r="H17" i="12"/>
  <c r="F18" i="12"/>
  <c r="I18" i="12" s="1"/>
  <c r="F19" i="12"/>
  <c r="I19" i="12" s="1"/>
  <c r="F20" i="12"/>
  <c r="H20" i="12" s="1"/>
  <c r="J20" i="12" s="1"/>
  <c r="I20" i="12"/>
  <c r="F21" i="12"/>
  <c r="I21" i="12" s="1"/>
  <c r="F22" i="12"/>
  <c r="I22" i="12"/>
  <c r="H22" i="12"/>
  <c r="J22" i="12" s="1"/>
  <c r="F23" i="12"/>
  <c r="I23" i="12" s="1"/>
  <c r="F24" i="12"/>
  <c r="I24" i="12" s="1"/>
  <c r="F25" i="12"/>
  <c r="I25" i="12"/>
  <c r="J25" i="12" s="1"/>
  <c r="H25" i="12"/>
  <c r="I14" i="11"/>
  <c r="H14" i="11"/>
  <c r="I15" i="11"/>
  <c r="H15" i="11"/>
  <c r="I16" i="11"/>
  <c r="H16" i="11"/>
  <c r="I17" i="11"/>
  <c r="H17" i="11"/>
  <c r="I18" i="11"/>
  <c r="H18" i="11"/>
  <c r="I19" i="11"/>
  <c r="H19" i="11"/>
  <c r="I20" i="11"/>
  <c r="H20" i="11"/>
  <c r="I21" i="11"/>
  <c r="H21" i="11"/>
  <c r="I22" i="11"/>
  <c r="H22" i="11"/>
  <c r="I23" i="11"/>
  <c r="H23" i="11"/>
  <c r="I24" i="11"/>
  <c r="H24" i="11"/>
  <c r="I25" i="11"/>
  <c r="H25" i="11"/>
  <c r="I14" i="10"/>
  <c r="H14" i="10"/>
  <c r="I15" i="10"/>
  <c r="H15" i="10"/>
  <c r="I16" i="10"/>
  <c r="H16" i="10"/>
  <c r="I17" i="10"/>
  <c r="H17" i="10"/>
  <c r="I18" i="10"/>
  <c r="H18" i="10"/>
  <c r="I19" i="10"/>
  <c r="H19" i="10"/>
  <c r="I20" i="10"/>
  <c r="H20" i="10"/>
  <c r="I21" i="10"/>
  <c r="H21" i="10"/>
  <c r="I22" i="10"/>
  <c r="H22" i="10"/>
  <c r="I23" i="10"/>
  <c r="H23" i="10"/>
  <c r="I24" i="10"/>
  <c r="H24" i="10"/>
  <c r="I25" i="10"/>
  <c r="H25" i="10"/>
  <c r="H14" i="9"/>
  <c r="H15" i="9"/>
  <c r="H16" i="9"/>
  <c r="H17" i="9"/>
  <c r="H18" i="9"/>
  <c r="H19" i="9"/>
  <c r="H20" i="9"/>
  <c r="H21" i="9"/>
  <c r="H22" i="9"/>
  <c r="H23" i="9"/>
  <c r="I24" i="9"/>
  <c r="H24" i="9"/>
  <c r="H25" i="9"/>
  <c r="I21" i="13"/>
  <c r="J21" i="13" s="1"/>
  <c r="I19" i="13"/>
  <c r="J19" i="13" s="1"/>
  <c r="I25" i="9"/>
  <c r="I23" i="9"/>
  <c r="I22" i="9"/>
  <c r="I21" i="9"/>
  <c r="I20" i="9"/>
  <c r="I19" i="9"/>
  <c r="I18" i="9"/>
  <c r="I17" i="9"/>
  <c r="I16" i="9"/>
  <c r="I15" i="9"/>
  <c r="I14" i="9"/>
  <c r="J14" i="11" l="1"/>
  <c r="J21" i="11"/>
  <c r="J24" i="10"/>
  <c r="J22" i="10"/>
  <c r="J20" i="10"/>
  <c r="J21" i="10"/>
  <c r="J18" i="10"/>
  <c r="J16" i="10"/>
  <c r="J16" i="9"/>
  <c r="J14" i="9"/>
  <c r="J22" i="9"/>
  <c r="J24" i="11"/>
  <c r="J20" i="11"/>
  <c r="J16" i="11"/>
  <c r="J19" i="9"/>
  <c r="I14" i="13"/>
  <c r="I27" i="13" s="1"/>
  <c r="I25" i="13"/>
  <c r="J25" i="13" s="1"/>
  <c r="H15" i="13"/>
  <c r="J15" i="13" s="1"/>
  <c r="H24" i="12"/>
  <c r="J24" i="12" s="1"/>
  <c r="H23" i="12"/>
  <c r="J23" i="12" s="1"/>
  <c r="H21" i="12"/>
  <c r="J21" i="12" s="1"/>
  <c r="H19" i="12"/>
  <c r="J19" i="12" s="1"/>
  <c r="H18" i="12"/>
  <c r="J18" i="12" s="1"/>
  <c r="H16" i="12"/>
  <c r="J16" i="12" s="1"/>
  <c r="I27" i="12"/>
  <c r="J19" i="11"/>
  <c r="J15" i="11"/>
  <c r="J25" i="11"/>
  <c r="J15" i="10"/>
  <c r="J14" i="10"/>
  <c r="J25" i="9"/>
  <c r="J20" i="9"/>
  <c r="J17" i="9"/>
  <c r="J21" i="9"/>
  <c r="J18" i="9"/>
  <c r="J15" i="9"/>
  <c r="J23" i="9"/>
  <c r="J23" i="10"/>
  <c r="H27" i="10"/>
  <c r="I27" i="10"/>
  <c r="J19" i="10"/>
  <c r="J25" i="10"/>
  <c r="J22" i="11"/>
  <c r="J18" i="11"/>
  <c r="J23" i="11"/>
  <c r="J17" i="11"/>
  <c r="H27" i="11"/>
  <c r="I27" i="11"/>
  <c r="J17" i="10"/>
  <c r="H27" i="9"/>
  <c r="I108" i="6"/>
  <c r="J108" i="6" s="1"/>
  <c r="J110" i="6" s="1"/>
  <c r="H52" i="8"/>
  <c r="H54" i="8" s="1"/>
  <c r="I108" i="8"/>
  <c r="J108" i="8" s="1"/>
  <c r="J110" i="8" s="1"/>
  <c r="F32" i="2"/>
  <c r="F35" i="2"/>
  <c r="F31" i="2"/>
  <c r="F34" i="2"/>
  <c r="F33" i="2"/>
  <c r="F46" i="3"/>
  <c r="F42" i="3"/>
  <c r="F45" i="3"/>
  <c r="F53" i="3"/>
  <c r="F44" i="3"/>
  <c r="F43" i="3"/>
  <c r="I52" i="5"/>
  <c r="I54" i="5" s="1"/>
  <c r="H52" i="5"/>
  <c r="H54" i="5" s="1"/>
  <c r="F52" i="6"/>
  <c r="H108" i="7"/>
  <c r="H110" i="7" s="1"/>
  <c r="I108" i="7"/>
  <c r="I110" i="7" s="1"/>
  <c r="H52" i="7"/>
  <c r="H54" i="7" s="1"/>
  <c r="I52" i="7"/>
  <c r="I54" i="7" s="1"/>
  <c r="H108" i="5"/>
  <c r="H110" i="5" s="1"/>
  <c r="I108" i="5"/>
  <c r="I110" i="5" s="1"/>
  <c r="F53" i="2"/>
  <c r="F43" i="2"/>
  <c r="F46" i="2"/>
  <c r="F42" i="2"/>
  <c r="F44" i="2"/>
  <c r="H44" i="2" s="1"/>
  <c r="F45" i="2"/>
  <c r="I45" i="2" s="1"/>
  <c r="F14" i="5"/>
  <c r="F15" i="5"/>
  <c r="F77" i="6"/>
  <c r="F73" i="6"/>
  <c r="F70" i="6"/>
  <c r="F76" i="6"/>
  <c r="H76" i="6" s="1"/>
  <c r="F72" i="6"/>
  <c r="H72" i="6" s="1"/>
  <c r="F74" i="6"/>
  <c r="F75" i="6"/>
  <c r="F71" i="6"/>
  <c r="F78" i="6"/>
  <c r="F23" i="6"/>
  <c r="F19" i="6"/>
  <c r="F15" i="6"/>
  <c r="H15" i="6" s="1"/>
  <c r="F20" i="6"/>
  <c r="F16" i="6"/>
  <c r="F22" i="6"/>
  <c r="F18" i="6"/>
  <c r="F14" i="6"/>
  <c r="F21" i="6"/>
  <c r="F17" i="6"/>
  <c r="F76" i="7"/>
  <c r="F72" i="7"/>
  <c r="F79" i="7"/>
  <c r="F75" i="7"/>
  <c r="F71" i="7"/>
  <c r="F77" i="7"/>
  <c r="H77" i="7" s="1"/>
  <c r="F78" i="7"/>
  <c r="F74" i="7"/>
  <c r="F70" i="7"/>
  <c r="F73" i="7"/>
  <c r="H73" i="7" s="1"/>
  <c r="F20" i="7"/>
  <c r="F16" i="7"/>
  <c r="F17" i="7"/>
  <c r="F19" i="7"/>
  <c r="F15" i="7"/>
  <c r="F21" i="7"/>
  <c r="F22" i="7"/>
  <c r="F18" i="7"/>
  <c r="F14" i="7"/>
  <c r="F78" i="8"/>
  <c r="F74" i="8"/>
  <c r="F70" i="8"/>
  <c r="F79" i="8"/>
  <c r="F77" i="8"/>
  <c r="F73" i="8"/>
  <c r="F71" i="8"/>
  <c r="F76" i="8"/>
  <c r="F72" i="8"/>
  <c r="F75" i="8"/>
  <c r="F23" i="8"/>
  <c r="F19" i="8"/>
  <c r="F15" i="8"/>
  <c r="F16" i="8"/>
  <c r="F22" i="8"/>
  <c r="F18" i="8"/>
  <c r="F14" i="8"/>
  <c r="F21" i="8"/>
  <c r="F17" i="8"/>
  <c r="F20" i="8"/>
  <c r="F22" i="3"/>
  <c r="F18" i="3"/>
  <c r="I18" i="3" s="1"/>
  <c r="F15" i="3"/>
  <c r="I15" i="3" s="1"/>
  <c r="F21" i="3"/>
  <c r="F17" i="3"/>
  <c r="F23" i="3"/>
  <c r="I23" i="3" s="1"/>
  <c r="F24" i="3"/>
  <c r="F20" i="3"/>
  <c r="F16" i="3"/>
  <c r="F19" i="3"/>
  <c r="F88" i="6"/>
  <c r="H88" i="6" s="1"/>
  <c r="F89" i="6"/>
  <c r="F87" i="6"/>
  <c r="F90" i="6"/>
  <c r="F86" i="6"/>
  <c r="F33" i="6"/>
  <c r="F32" i="6"/>
  <c r="F34" i="6"/>
  <c r="F31" i="6"/>
  <c r="F30" i="6"/>
  <c r="F90" i="7"/>
  <c r="F86" i="7"/>
  <c r="F87" i="7"/>
  <c r="F89" i="7"/>
  <c r="F88" i="7"/>
  <c r="F31" i="7"/>
  <c r="F34" i="7"/>
  <c r="F30" i="7"/>
  <c r="F33" i="7"/>
  <c r="F32" i="7"/>
  <c r="F88" i="8"/>
  <c r="F87" i="8"/>
  <c r="F90" i="8"/>
  <c r="F86" i="8"/>
  <c r="F89" i="8"/>
  <c r="F33" i="8"/>
  <c r="F32" i="8"/>
  <c r="F30" i="8"/>
  <c r="F31" i="8"/>
  <c r="F34" i="8"/>
  <c r="F20" i="2"/>
  <c r="F16" i="2"/>
  <c r="F17" i="2"/>
  <c r="F19" i="2"/>
  <c r="F15" i="2"/>
  <c r="F21" i="2"/>
  <c r="F24" i="2"/>
  <c r="F22" i="2"/>
  <c r="F18" i="2"/>
  <c r="F23" i="2"/>
  <c r="F32" i="3"/>
  <c r="F33" i="3"/>
  <c r="F35" i="3"/>
  <c r="F31" i="3"/>
  <c r="F34" i="3"/>
  <c r="F98" i="6"/>
  <c r="F101" i="6"/>
  <c r="F97" i="6"/>
  <c r="F99" i="6"/>
  <c r="F100" i="6"/>
  <c r="F43" i="6"/>
  <c r="F44" i="6"/>
  <c r="F42" i="6"/>
  <c r="F45" i="6"/>
  <c r="F41" i="6"/>
  <c r="F100" i="7"/>
  <c r="F99" i="7"/>
  <c r="F97" i="7"/>
  <c r="F98" i="7"/>
  <c r="F101" i="7"/>
  <c r="F45" i="7"/>
  <c r="F41" i="7"/>
  <c r="F44" i="7"/>
  <c r="F42" i="7"/>
  <c r="F43" i="7"/>
  <c r="F98" i="8"/>
  <c r="F101" i="8"/>
  <c r="F97" i="8"/>
  <c r="F99" i="8"/>
  <c r="F100" i="8"/>
  <c r="H100" i="8" s="1"/>
  <c r="F23" i="7"/>
  <c r="F43" i="8"/>
  <c r="F44" i="8"/>
  <c r="F42" i="8"/>
  <c r="F45" i="8"/>
  <c r="F41" i="8"/>
  <c r="I54" i="8"/>
  <c r="J24" i="9"/>
  <c r="I27" i="9"/>
  <c r="F33" i="5"/>
  <c r="F32" i="5"/>
  <c r="F31" i="5"/>
  <c r="F34" i="5"/>
  <c r="F30" i="5"/>
  <c r="F99" i="5"/>
  <c r="F101" i="5"/>
  <c r="F98" i="5"/>
  <c r="F97" i="5"/>
  <c r="F100" i="5"/>
  <c r="F89" i="5"/>
  <c r="F86" i="5"/>
  <c r="F88" i="5"/>
  <c r="F87" i="5"/>
  <c r="F90" i="5"/>
  <c r="F43" i="5"/>
  <c r="F41" i="5"/>
  <c r="F44" i="5"/>
  <c r="F42" i="5"/>
  <c r="F45" i="5"/>
  <c r="F79" i="5"/>
  <c r="F75" i="5"/>
  <c r="F71" i="5"/>
  <c r="F77" i="5"/>
  <c r="F72" i="5"/>
  <c r="F78" i="5"/>
  <c r="F74" i="5"/>
  <c r="F70" i="5"/>
  <c r="F73" i="5"/>
  <c r="F76" i="5"/>
  <c r="F23" i="5"/>
  <c r="H23" i="5" s="1"/>
  <c r="F19" i="5"/>
  <c r="F21" i="5"/>
  <c r="F16" i="5"/>
  <c r="F22" i="5"/>
  <c r="F18" i="5"/>
  <c r="F17" i="5"/>
  <c r="F20" i="5"/>
  <c r="J14" i="13" l="1"/>
  <c r="I15" i="6"/>
  <c r="J27" i="13"/>
  <c r="H27" i="13"/>
  <c r="H27" i="12"/>
  <c r="J14" i="12"/>
  <c r="J27" i="12" s="1"/>
  <c r="J27" i="11"/>
  <c r="J27" i="10"/>
  <c r="J27" i="9"/>
  <c r="J52" i="8"/>
  <c r="J54" i="8" s="1"/>
  <c r="I110" i="8"/>
  <c r="H15" i="3"/>
  <c r="J15" i="3" s="1"/>
  <c r="I110" i="6"/>
  <c r="I77" i="7"/>
  <c r="J77" i="7" s="1"/>
  <c r="I100" i="8"/>
  <c r="J100" i="8" s="1"/>
  <c r="I88" i="6"/>
  <c r="J88" i="6" s="1"/>
  <c r="I76" i="6"/>
  <c r="J76" i="6" s="1"/>
  <c r="J52" i="7"/>
  <c r="J54" i="7" s="1"/>
  <c r="J108" i="5"/>
  <c r="J110" i="5" s="1"/>
  <c r="H23" i="3"/>
  <c r="J23" i="3" s="1"/>
  <c r="H45" i="2"/>
  <c r="J45" i="2" s="1"/>
  <c r="H18" i="3"/>
  <c r="J18" i="3" s="1"/>
  <c r="H101" i="8"/>
  <c r="I101" i="8"/>
  <c r="H44" i="7"/>
  <c r="I44" i="7"/>
  <c r="H43" i="6"/>
  <c r="I43" i="6"/>
  <c r="H18" i="2"/>
  <c r="I18" i="2"/>
  <c r="H32" i="8"/>
  <c r="I32" i="8"/>
  <c r="H88" i="7"/>
  <c r="I88" i="7"/>
  <c r="H87" i="6"/>
  <c r="I87" i="6"/>
  <c r="I22" i="3"/>
  <c r="H22" i="3"/>
  <c r="I22" i="8"/>
  <c r="H22" i="8"/>
  <c r="H71" i="8"/>
  <c r="I71" i="8"/>
  <c r="H19" i="7"/>
  <c r="I19" i="7"/>
  <c r="H72" i="7"/>
  <c r="I72" i="7"/>
  <c r="H78" i="6"/>
  <c r="I78" i="6"/>
  <c r="H77" i="6"/>
  <c r="I77" i="6"/>
  <c r="H53" i="3"/>
  <c r="H55" i="3" s="1"/>
  <c r="I53" i="3"/>
  <c r="H33" i="2"/>
  <c r="I33" i="2"/>
  <c r="I44" i="2"/>
  <c r="J44" i="2" s="1"/>
  <c r="J52" i="5"/>
  <c r="J54" i="5" s="1"/>
  <c r="H42" i="8"/>
  <c r="I42" i="8"/>
  <c r="H98" i="8"/>
  <c r="I98" i="8"/>
  <c r="H41" i="7"/>
  <c r="I41" i="7"/>
  <c r="I97" i="7"/>
  <c r="H97" i="7"/>
  <c r="H45" i="6"/>
  <c r="I45" i="6"/>
  <c r="H100" i="6"/>
  <c r="I100" i="6"/>
  <c r="H98" i="6"/>
  <c r="I98" i="6"/>
  <c r="I33" i="3"/>
  <c r="H33" i="3"/>
  <c r="I22" i="2"/>
  <c r="H22" i="2"/>
  <c r="I19" i="2"/>
  <c r="H19" i="2"/>
  <c r="H34" i="8"/>
  <c r="I34" i="8"/>
  <c r="I33" i="8"/>
  <c r="H33" i="8"/>
  <c r="H87" i="8"/>
  <c r="I87" i="8"/>
  <c r="H30" i="7"/>
  <c r="I30" i="7"/>
  <c r="H89" i="7"/>
  <c r="I89" i="7"/>
  <c r="H30" i="6"/>
  <c r="I30" i="6"/>
  <c r="I33" i="6"/>
  <c r="H33" i="6"/>
  <c r="I89" i="6"/>
  <c r="H89" i="6"/>
  <c r="I20" i="3"/>
  <c r="H20" i="3"/>
  <c r="H21" i="3"/>
  <c r="I21" i="3"/>
  <c r="H21" i="8"/>
  <c r="I21" i="8"/>
  <c r="H16" i="8"/>
  <c r="I16" i="8"/>
  <c r="H75" i="8"/>
  <c r="I75" i="8"/>
  <c r="H73" i="8"/>
  <c r="I73" i="8"/>
  <c r="H74" i="8"/>
  <c r="I74" i="8"/>
  <c r="H22" i="7"/>
  <c r="I22" i="7"/>
  <c r="H17" i="7"/>
  <c r="I17" i="7"/>
  <c r="H70" i="7"/>
  <c r="I70" i="7"/>
  <c r="I71" i="7"/>
  <c r="H71" i="7"/>
  <c r="I76" i="7"/>
  <c r="H76" i="7"/>
  <c r="I18" i="6"/>
  <c r="H18" i="6"/>
  <c r="H71" i="6"/>
  <c r="I71" i="6"/>
  <c r="I42" i="2"/>
  <c r="H42" i="2"/>
  <c r="H45" i="3"/>
  <c r="I45" i="3"/>
  <c r="I34" i="2"/>
  <c r="H34" i="2"/>
  <c r="H45" i="8"/>
  <c r="I45" i="8"/>
  <c r="I98" i="7"/>
  <c r="H98" i="7"/>
  <c r="I101" i="6"/>
  <c r="H101" i="6"/>
  <c r="I20" i="2"/>
  <c r="H20" i="2"/>
  <c r="H33" i="7"/>
  <c r="I33" i="7"/>
  <c r="H32" i="6"/>
  <c r="I32" i="6"/>
  <c r="I17" i="3"/>
  <c r="H17" i="3"/>
  <c r="H17" i="8"/>
  <c r="I17" i="8"/>
  <c r="H70" i="8"/>
  <c r="I70" i="8"/>
  <c r="H20" i="6"/>
  <c r="I20" i="6"/>
  <c r="J108" i="7"/>
  <c r="J110" i="7" s="1"/>
  <c r="H44" i="8"/>
  <c r="I44" i="8"/>
  <c r="I99" i="8"/>
  <c r="H99" i="8"/>
  <c r="I43" i="7"/>
  <c r="H43" i="7"/>
  <c r="H45" i="7"/>
  <c r="I45" i="7"/>
  <c r="I99" i="7"/>
  <c r="H99" i="7"/>
  <c r="H42" i="6"/>
  <c r="I42" i="6"/>
  <c r="I99" i="6"/>
  <c r="H99" i="6"/>
  <c r="I34" i="3"/>
  <c r="H34" i="3"/>
  <c r="I32" i="3"/>
  <c r="H32" i="3"/>
  <c r="I24" i="2"/>
  <c r="H24" i="2"/>
  <c r="H17" i="2"/>
  <c r="I17" i="2"/>
  <c r="H31" i="8"/>
  <c r="I31" i="8"/>
  <c r="H89" i="8"/>
  <c r="I89" i="8"/>
  <c r="I88" i="8"/>
  <c r="H88" i="8"/>
  <c r="H34" i="7"/>
  <c r="I34" i="7"/>
  <c r="I87" i="7"/>
  <c r="H87" i="7"/>
  <c r="H31" i="6"/>
  <c r="I31" i="6"/>
  <c r="H86" i="6"/>
  <c r="I86" i="6"/>
  <c r="H24" i="3"/>
  <c r="I24" i="3"/>
  <c r="I14" i="8"/>
  <c r="H14" i="8"/>
  <c r="H15" i="8"/>
  <c r="I15" i="8"/>
  <c r="H72" i="8"/>
  <c r="I72" i="8"/>
  <c r="I77" i="8"/>
  <c r="H77" i="8"/>
  <c r="H78" i="8"/>
  <c r="I78" i="8"/>
  <c r="H21" i="7"/>
  <c r="I21" i="7"/>
  <c r="H16" i="7"/>
  <c r="I16" i="7"/>
  <c r="H74" i="7"/>
  <c r="I74" i="7"/>
  <c r="I75" i="7"/>
  <c r="H75" i="7"/>
  <c r="H17" i="6"/>
  <c r="I17" i="6"/>
  <c r="H22" i="6"/>
  <c r="I22" i="6"/>
  <c r="H19" i="6"/>
  <c r="I19" i="6"/>
  <c r="H75" i="6"/>
  <c r="I75" i="6"/>
  <c r="H70" i="6"/>
  <c r="I70" i="6"/>
  <c r="H46" i="2"/>
  <c r="I46" i="2"/>
  <c r="H79" i="6"/>
  <c r="I79" i="6"/>
  <c r="H43" i="3"/>
  <c r="I43" i="3"/>
  <c r="H42" i="3"/>
  <c r="I42" i="3"/>
  <c r="H31" i="2"/>
  <c r="I31" i="2"/>
  <c r="H23" i="7"/>
  <c r="I23" i="7"/>
  <c r="H41" i="6"/>
  <c r="I41" i="6"/>
  <c r="H35" i="3"/>
  <c r="I35" i="3"/>
  <c r="H15" i="2"/>
  <c r="I15" i="2"/>
  <c r="H90" i="8"/>
  <c r="I90" i="8"/>
  <c r="H90" i="7"/>
  <c r="I90" i="7"/>
  <c r="H16" i="3"/>
  <c r="I16" i="3"/>
  <c r="I23" i="8"/>
  <c r="H23" i="8"/>
  <c r="H18" i="7"/>
  <c r="I18" i="7"/>
  <c r="I14" i="6"/>
  <c r="I53" i="2"/>
  <c r="H53" i="2"/>
  <c r="H55" i="2" s="1"/>
  <c r="I32" i="2"/>
  <c r="H32" i="2"/>
  <c r="I72" i="6"/>
  <c r="J72" i="6" s="1"/>
  <c r="I73" i="7"/>
  <c r="J73" i="7" s="1"/>
  <c r="I41" i="8"/>
  <c r="H41" i="8"/>
  <c r="H43" i="8"/>
  <c r="I43" i="8"/>
  <c r="I97" i="8"/>
  <c r="H97" i="8"/>
  <c r="H103" i="8" s="1"/>
  <c r="I42" i="7"/>
  <c r="H42" i="7"/>
  <c r="H101" i="7"/>
  <c r="I101" i="7"/>
  <c r="H100" i="7"/>
  <c r="I100" i="7"/>
  <c r="I44" i="6"/>
  <c r="H44" i="6"/>
  <c r="H97" i="6"/>
  <c r="I97" i="6"/>
  <c r="H31" i="3"/>
  <c r="I31" i="3"/>
  <c r="H23" i="2"/>
  <c r="I23" i="2"/>
  <c r="I21" i="2"/>
  <c r="H21" i="2"/>
  <c r="I16" i="2"/>
  <c r="H16" i="2"/>
  <c r="I30" i="8"/>
  <c r="H30" i="8"/>
  <c r="H86" i="8"/>
  <c r="I86" i="8"/>
  <c r="H32" i="7"/>
  <c r="I32" i="7"/>
  <c r="I31" i="7"/>
  <c r="H31" i="7"/>
  <c r="H86" i="7"/>
  <c r="I86" i="7"/>
  <c r="I34" i="6"/>
  <c r="H34" i="6"/>
  <c r="H90" i="6"/>
  <c r="I90" i="6"/>
  <c r="H19" i="3"/>
  <c r="I19" i="3"/>
  <c r="H20" i="8"/>
  <c r="I20" i="8"/>
  <c r="I18" i="8"/>
  <c r="H18" i="8"/>
  <c r="I19" i="8"/>
  <c r="H19" i="8"/>
  <c r="H76" i="8"/>
  <c r="I76" i="8"/>
  <c r="H79" i="8"/>
  <c r="I79" i="8"/>
  <c r="H14" i="7"/>
  <c r="I14" i="7"/>
  <c r="H15" i="7"/>
  <c r="I15" i="7"/>
  <c r="H20" i="7"/>
  <c r="I20" i="7"/>
  <c r="H78" i="7"/>
  <c r="I78" i="7"/>
  <c r="I79" i="7"/>
  <c r="H79" i="7"/>
  <c r="H21" i="6"/>
  <c r="I21" i="6"/>
  <c r="H16" i="6"/>
  <c r="I16" i="6"/>
  <c r="H23" i="6"/>
  <c r="I23" i="6"/>
  <c r="H74" i="6"/>
  <c r="I74" i="6"/>
  <c r="H73" i="6"/>
  <c r="I73" i="6"/>
  <c r="I43" i="2"/>
  <c r="H43" i="2"/>
  <c r="I52" i="6"/>
  <c r="H52" i="6"/>
  <c r="H54" i="6" s="1"/>
  <c r="H44" i="3"/>
  <c r="I44" i="3"/>
  <c r="I46" i="3"/>
  <c r="H46" i="3"/>
  <c r="I35" i="2"/>
  <c r="H35" i="2"/>
  <c r="J15" i="6"/>
  <c r="H17" i="5"/>
  <c r="I17" i="5"/>
  <c r="I16" i="5"/>
  <c r="H16" i="5"/>
  <c r="I74" i="5"/>
  <c r="H74" i="5"/>
  <c r="I71" i="5"/>
  <c r="H71" i="5"/>
  <c r="I42" i="5"/>
  <c r="H42" i="5"/>
  <c r="I90" i="5"/>
  <c r="H90" i="5"/>
  <c r="I89" i="5"/>
  <c r="H89" i="5"/>
  <c r="I101" i="5"/>
  <c r="H101" i="5"/>
  <c r="H31" i="5"/>
  <c r="I31" i="5"/>
  <c r="I23" i="5"/>
  <c r="J23" i="5" s="1"/>
  <c r="I14" i="5"/>
  <c r="H14" i="5"/>
  <c r="H21" i="5"/>
  <c r="I21" i="5"/>
  <c r="H76" i="5"/>
  <c r="I76" i="5"/>
  <c r="I78" i="5"/>
  <c r="H78" i="5"/>
  <c r="I75" i="5"/>
  <c r="H75" i="5"/>
  <c r="H44" i="5"/>
  <c r="I44" i="5"/>
  <c r="H87" i="5"/>
  <c r="I87" i="5"/>
  <c r="H100" i="5"/>
  <c r="I100" i="5"/>
  <c r="I99" i="5"/>
  <c r="H99" i="5"/>
  <c r="H32" i="5"/>
  <c r="I32" i="5"/>
  <c r="H18" i="5"/>
  <c r="I18" i="5"/>
  <c r="I15" i="5"/>
  <c r="H15" i="5"/>
  <c r="I73" i="5"/>
  <c r="H73" i="5"/>
  <c r="H72" i="5"/>
  <c r="I72" i="5"/>
  <c r="H79" i="5"/>
  <c r="I79" i="5"/>
  <c r="I41" i="5"/>
  <c r="H41" i="5"/>
  <c r="H88" i="5"/>
  <c r="I88" i="5"/>
  <c r="H97" i="5"/>
  <c r="I97" i="5"/>
  <c r="I30" i="5"/>
  <c r="H30" i="5"/>
  <c r="I33" i="5"/>
  <c r="H33" i="5"/>
  <c r="I20" i="5"/>
  <c r="H20" i="5"/>
  <c r="H22" i="5"/>
  <c r="I22" i="5"/>
  <c r="I19" i="5"/>
  <c r="H19" i="5"/>
  <c r="H70" i="5"/>
  <c r="I70" i="5"/>
  <c r="H77" i="5"/>
  <c r="I77" i="5"/>
  <c r="I45" i="5"/>
  <c r="H45" i="5"/>
  <c r="H43" i="5"/>
  <c r="I43" i="5"/>
  <c r="I86" i="5"/>
  <c r="H86" i="5"/>
  <c r="H98" i="5"/>
  <c r="I98" i="5"/>
  <c r="H34" i="5"/>
  <c r="I34" i="5"/>
  <c r="I103" i="8" l="1"/>
  <c r="I48" i="2"/>
  <c r="J19" i="8"/>
  <c r="J31" i="7"/>
  <c r="J42" i="7"/>
  <c r="J43" i="8"/>
  <c r="J18" i="7"/>
  <c r="J43" i="7"/>
  <c r="J74" i="6"/>
  <c r="J16" i="6"/>
  <c r="J20" i="7"/>
  <c r="J32" i="7"/>
  <c r="J101" i="7"/>
  <c r="J14" i="6"/>
  <c r="J90" i="7"/>
  <c r="J79" i="6"/>
  <c r="J75" i="6"/>
  <c r="J22" i="6"/>
  <c r="J16" i="7"/>
  <c r="J31" i="8"/>
  <c r="J42" i="6"/>
  <c r="J45" i="7"/>
  <c r="I81" i="6"/>
  <c r="H36" i="8"/>
  <c r="H47" i="8"/>
  <c r="J90" i="8"/>
  <c r="J77" i="8"/>
  <c r="J76" i="8"/>
  <c r="J78" i="8"/>
  <c r="J72" i="8"/>
  <c r="I81" i="7"/>
  <c r="J99" i="7"/>
  <c r="J34" i="6"/>
  <c r="J99" i="6"/>
  <c r="J90" i="6"/>
  <c r="J86" i="6"/>
  <c r="J16" i="2"/>
  <c r="J46" i="2"/>
  <c r="J32" i="3"/>
  <c r="H48" i="2"/>
  <c r="I25" i="6"/>
  <c r="J17" i="3"/>
  <c r="J101" i="6"/>
  <c r="J42" i="2"/>
  <c r="J18" i="6"/>
  <c r="J71" i="7"/>
  <c r="J20" i="3"/>
  <c r="J33" i="6"/>
  <c r="J22" i="2"/>
  <c r="H47" i="7"/>
  <c r="J22" i="3"/>
  <c r="I25" i="7"/>
  <c r="H26" i="3"/>
  <c r="H37" i="2"/>
  <c r="J20" i="6"/>
  <c r="J17" i="8"/>
  <c r="J32" i="6"/>
  <c r="J71" i="6"/>
  <c r="J70" i="7"/>
  <c r="J22" i="7"/>
  <c r="J16" i="8"/>
  <c r="J21" i="3"/>
  <c r="J100" i="6"/>
  <c r="J98" i="8"/>
  <c r="J33" i="2"/>
  <c r="J78" i="6"/>
  <c r="J19" i="7"/>
  <c r="J87" i="6"/>
  <c r="J32" i="8"/>
  <c r="J43" i="6"/>
  <c r="J101" i="8"/>
  <c r="J31" i="3"/>
  <c r="I37" i="3"/>
  <c r="I55" i="2"/>
  <c r="J53" i="2"/>
  <c r="J55" i="2" s="1"/>
  <c r="J46" i="3"/>
  <c r="I54" i="6"/>
  <c r="J52" i="6"/>
  <c r="J54" i="6" s="1"/>
  <c r="J43" i="2"/>
  <c r="J79" i="7"/>
  <c r="J14" i="7"/>
  <c r="H25" i="7"/>
  <c r="J18" i="8"/>
  <c r="H92" i="7"/>
  <c r="I36" i="8"/>
  <c r="J30" i="8"/>
  <c r="J21" i="2"/>
  <c r="H37" i="3"/>
  <c r="J44" i="6"/>
  <c r="J97" i="8"/>
  <c r="I47" i="8"/>
  <c r="J41" i="8"/>
  <c r="I26" i="2"/>
  <c r="J15" i="2"/>
  <c r="J41" i="6"/>
  <c r="I47" i="6"/>
  <c r="I48" i="3"/>
  <c r="J42" i="3"/>
  <c r="H25" i="8"/>
  <c r="J20" i="2"/>
  <c r="J98" i="7"/>
  <c r="I36" i="6"/>
  <c r="J30" i="6"/>
  <c r="I36" i="7"/>
  <c r="H103" i="7"/>
  <c r="I92" i="7"/>
  <c r="J86" i="7"/>
  <c r="J70" i="6"/>
  <c r="H81" i="6"/>
  <c r="I92" i="6"/>
  <c r="J35" i="2"/>
  <c r="J44" i="3"/>
  <c r="J73" i="6"/>
  <c r="J23" i="6"/>
  <c r="J21" i="6"/>
  <c r="J78" i="7"/>
  <c r="J15" i="7"/>
  <c r="J79" i="8"/>
  <c r="J20" i="8"/>
  <c r="J19" i="3"/>
  <c r="J86" i="8"/>
  <c r="I92" i="8"/>
  <c r="J23" i="2"/>
  <c r="I103" i="6"/>
  <c r="J97" i="6"/>
  <c r="J100" i="7"/>
  <c r="J32" i="2"/>
  <c r="H25" i="6"/>
  <c r="J23" i="8"/>
  <c r="H26" i="2"/>
  <c r="H47" i="6"/>
  <c r="H48" i="3"/>
  <c r="J75" i="7"/>
  <c r="I25" i="8"/>
  <c r="J14" i="8"/>
  <c r="H92" i="6"/>
  <c r="J87" i="7"/>
  <c r="J88" i="8"/>
  <c r="J24" i="2"/>
  <c r="J34" i="3"/>
  <c r="J99" i="8"/>
  <c r="I81" i="8"/>
  <c r="J70" i="8"/>
  <c r="J33" i="7"/>
  <c r="J45" i="8"/>
  <c r="J34" i="2"/>
  <c r="J76" i="7"/>
  <c r="H81" i="7"/>
  <c r="J73" i="8"/>
  <c r="J89" i="6"/>
  <c r="H36" i="6"/>
  <c r="J30" i="7"/>
  <c r="H36" i="7"/>
  <c r="J33" i="8"/>
  <c r="J19" i="2"/>
  <c r="J33" i="3"/>
  <c r="I103" i="7"/>
  <c r="J97" i="7"/>
  <c r="J22" i="8"/>
  <c r="H92" i="8"/>
  <c r="H103" i="6"/>
  <c r="I26" i="3"/>
  <c r="J16" i="3"/>
  <c r="J35" i="3"/>
  <c r="J23" i="7"/>
  <c r="I37" i="2"/>
  <c r="J31" i="2"/>
  <c r="J43" i="3"/>
  <c r="J19" i="6"/>
  <c r="J17" i="6"/>
  <c r="J74" i="7"/>
  <c r="J21" i="7"/>
  <c r="J15" i="8"/>
  <c r="J24" i="3"/>
  <c r="J31" i="6"/>
  <c r="J34" i="7"/>
  <c r="J89" i="8"/>
  <c r="J17" i="2"/>
  <c r="J44" i="8"/>
  <c r="H81" i="8"/>
  <c r="J45" i="3"/>
  <c r="J17" i="7"/>
  <c r="J74" i="8"/>
  <c r="J75" i="8"/>
  <c r="J21" i="8"/>
  <c r="J89" i="7"/>
  <c r="J87" i="8"/>
  <c r="J34" i="8"/>
  <c r="J98" i="6"/>
  <c r="J45" i="6"/>
  <c r="J41" i="7"/>
  <c r="I47" i="7"/>
  <c r="J42" i="8"/>
  <c r="I55" i="3"/>
  <c r="J53" i="3"/>
  <c r="J55" i="3" s="1"/>
  <c r="J77" i="6"/>
  <c r="J72" i="7"/>
  <c r="J71" i="8"/>
  <c r="J88" i="7"/>
  <c r="J18" i="2"/>
  <c r="J44" i="7"/>
  <c r="J34" i="5"/>
  <c r="J22" i="5"/>
  <c r="J72" i="5"/>
  <c r="J32" i="5"/>
  <c r="J100" i="5"/>
  <c r="J44" i="5"/>
  <c r="J21" i="5"/>
  <c r="J31" i="5"/>
  <c r="J17" i="5"/>
  <c r="H92" i="5"/>
  <c r="J101" i="5"/>
  <c r="J90" i="5"/>
  <c r="J16" i="5"/>
  <c r="H103" i="5"/>
  <c r="J71" i="5"/>
  <c r="J98" i="5"/>
  <c r="J43" i="5"/>
  <c r="J77" i="5"/>
  <c r="J88" i="5"/>
  <c r="J79" i="5"/>
  <c r="J18" i="5"/>
  <c r="J87" i="5"/>
  <c r="J76" i="5"/>
  <c r="I81" i="5"/>
  <c r="J70" i="5"/>
  <c r="J97" i="5"/>
  <c r="I103" i="5"/>
  <c r="H47" i="5"/>
  <c r="J86" i="5"/>
  <c r="I92" i="5"/>
  <c r="J45" i="5"/>
  <c r="H81" i="5"/>
  <c r="J33" i="5"/>
  <c r="J41" i="5"/>
  <c r="I47" i="5"/>
  <c r="J15" i="5"/>
  <c r="J78" i="5"/>
  <c r="H36" i="5"/>
  <c r="H25" i="5"/>
  <c r="J89" i="5"/>
  <c r="J42" i="5"/>
  <c r="J74" i="5"/>
  <c r="I25" i="5"/>
  <c r="J19" i="5"/>
  <c r="J20" i="5"/>
  <c r="J30" i="5"/>
  <c r="I36" i="5"/>
  <c r="J73" i="5"/>
  <c r="J99" i="5"/>
  <c r="J75" i="5"/>
  <c r="J14" i="5"/>
  <c r="J48" i="2" l="1"/>
  <c r="I112" i="6"/>
  <c r="J25" i="6"/>
  <c r="I112" i="8"/>
  <c r="H56" i="8"/>
  <c r="J47" i="8"/>
  <c r="J36" i="7"/>
  <c r="J81" i="7"/>
  <c r="J103" i="7"/>
  <c r="I112" i="7"/>
  <c r="I56" i="6"/>
  <c r="J36" i="6"/>
  <c r="J92" i="6"/>
  <c r="H57" i="3"/>
  <c r="J36" i="8"/>
  <c r="H56" i="6"/>
  <c r="J47" i="7"/>
  <c r="H56" i="7"/>
  <c r="I57" i="2"/>
  <c r="J26" i="3"/>
  <c r="H57" i="2"/>
  <c r="J37" i="2"/>
  <c r="J25" i="8"/>
  <c r="I56" i="7"/>
  <c r="J25" i="7"/>
  <c r="I57" i="3"/>
  <c r="H112" i="7"/>
  <c r="I56" i="8"/>
  <c r="H112" i="6"/>
  <c r="J47" i="6"/>
  <c r="J37" i="3"/>
  <c r="J92" i="7"/>
  <c r="H112" i="8"/>
  <c r="J81" i="8"/>
  <c r="J103" i="6"/>
  <c r="J92" i="8"/>
  <c r="J81" i="6"/>
  <c r="J48" i="3"/>
  <c r="J26" i="2"/>
  <c r="J103" i="8"/>
  <c r="J92" i="5"/>
  <c r="H112" i="5"/>
  <c r="J36" i="5"/>
  <c r="J47" i="5"/>
  <c r="J103" i="5"/>
  <c r="J81" i="5"/>
  <c r="I112" i="5"/>
  <c r="J25" i="5"/>
  <c r="I56" i="5"/>
  <c r="H56" i="5"/>
  <c r="J56" i="7" l="1"/>
  <c r="J112" i="7"/>
  <c r="J56" i="6"/>
  <c r="J57" i="3"/>
  <c r="J112" i="8"/>
  <c r="J56" i="8"/>
  <c r="J112" i="6"/>
  <c r="J57" i="2"/>
  <c r="J56" i="5"/>
  <c r="J112" i="5"/>
  <c r="F43" i="1" l="1"/>
  <c r="F42" i="1"/>
  <c r="F44" i="1"/>
  <c r="F46" i="1"/>
  <c r="F53" i="1"/>
  <c r="F45" i="1"/>
  <c r="F32" i="1"/>
  <c r="F34" i="1"/>
  <c r="F35" i="1"/>
  <c r="F33" i="1"/>
  <c r="F31" i="1"/>
  <c r="F24" i="1"/>
  <c r="F23" i="1"/>
  <c r="F18" i="1"/>
  <c r="F20" i="1"/>
  <c r="F19" i="1"/>
  <c r="F17" i="1"/>
  <c r="F16" i="1"/>
  <c r="F15" i="1"/>
  <c r="F21" i="1"/>
  <c r="F22" i="1"/>
  <c r="I45" i="1" l="1"/>
  <c r="H45" i="1"/>
  <c r="I53" i="1"/>
  <c r="H53" i="1"/>
  <c r="H55" i="1" s="1"/>
  <c r="I46" i="1"/>
  <c r="H46" i="1"/>
  <c r="I42" i="1"/>
  <c r="H42" i="1"/>
  <c r="I43" i="1"/>
  <c r="H43" i="1"/>
  <c r="I44" i="1"/>
  <c r="H44" i="1"/>
  <c r="H35" i="1"/>
  <c r="I35" i="1"/>
  <c r="I34" i="1"/>
  <c r="H34" i="1"/>
  <c r="H33" i="1"/>
  <c r="I33" i="1"/>
  <c r="H31" i="1"/>
  <c r="I31" i="1"/>
  <c r="I32" i="1"/>
  <c r="H32" i="1"/>
  <c r="H19" i="1"/>
  <c r="I19" i="1"/>
  <c r="I16" i="1"/>
  <c r="H16" i="1"/>
  <c r="H18" i="1"/>
  <c r="I18" i="1"/>
  <c r="I22" i="1"/>
  <c r="H22" i="1"/>
  <c r="I17" i="1"/>
  <c r="H17" i="1"/>
  <c r="I23" i="1"/>
  <c r="H23" i="1"/>
  <c r="H21" i="1"/>
  <c r="I21" i="1"/>
  <c r="H24" i="1"/>
  <c r="I24" i="1"/>
  <c r="H15" i="1"/>
  <c r="I15" i="1"/>
  <c r="H20" i="1"/>
  <c r="I20" i="1"/>
  <c r="J34" i="1" l="1"/>
  <c r="J45" i="1"/>
  <c r="H48" i="1"/>
  <c r="J24" i="1"/>
  <c r="H37" i="1"/>
  <c r="J32" i="1"/>
  <c r="J17" i="1"/>
  <c r="I55" i="1"/>
  <c r="J53" i="1"/>
  <c r="J55" i="1" s="1"/>
  <c r="J44" i="1"/>
  <c r="J42" i="1"/>
  <c r="I48" i="1"/>
  <c r="J43" i="1"/>
  <c r="J46" i="1"/>
  <c r="J31" i="1"/>
  <c r="I37" i="1"/>
  <c r="J33" i="1"/>
  <c r="J35" i="1"/>
  <c r="J15" i="1"/>
  <c r="I26" i="1"/>
  <c r="H26" i="1"/>
  <c r="J23" i="1"/>
  <c r="J22" i="1"/>
  <c r="J16" i="1"/>
  <c r="J20" i="1"/>
  <c r="J21" i="1"/>
  <c r="J18" i="1"/>
  <c r="J19" i="1"/>
  <c r="I57" i="1" l="1"/>
  <c r="H57" i="1"/>
  <c r="J37" i="1"/>
  <c r="J48" i="1"/>
  <c r="J26" i="1"/>
  <c r="J57" i="1" l="1"/>
</calcChain>
</file>

<file path=xl/sharedStrings.xml><?xml version="1.0" encoding="utf-8"?>
<sst xmlns="http://schemas.openxmlformats.org/spreadsheetml/2006/main" count="1500" uniqueCount="143">
  <si>
    <t>Membership No.</t>
  </si>
  <si>
    <t>Artist</t>
  </si>
  <si>
    <t>Contribution</t>
  </si>
  <si>
    <t>Production Co.</t>
  </si>
  <si>
    <t>Total</t>
  </si>
  <si>
    <t>No. of Weeks</t>
  </si>
  <si>
    <t>contributions</t>
  </si>
  <si>
    <t>NAME OF PRODUCTION Co. &amp; PRODUCTION</t>
  </si>
  <si>
    <t>CATEGORY A THEATRE</t>
  </si>
  <si>
    <t>1100+ SEATS</t>
  </si>
  <si>
    <t>CATEGORY B THEATRE</t>
  </si>
  <si>
    <t>800 - 1099 SEATS</t>
  </si>
  <si>
    <t>CATEGORY C THEATRE</t>
  </si>
  <si>
    <t>up to 799 SEATS</t>
  </si>
  <si>
    <t>ASM / Performer</t>
  </si>
  <si>
    <t>Max Fee to calculate</t>
  </si>
  <si>
    <t>Member Name</t>
  </si>
  <si>
    <t>Performance Fee</t>
  </si>
  <si>
    <t>TOTAL</t>
  </si>
  <si>
    <t>DSM</t>
  </si>
  <si>
    <t>SM</t>
  </si>
  <si>
    <t>CSM</t>
  </si>
  <si>
    <t>CUMLATIVE TOTAL</t>
  </si>
  <si>
    <t>Rehearsal Fee</t>
  </si>
  <si>
    <t>TO</t>
  </si>
  <si>
    <t>EQUITY PENSION SCHEME (EPS)</t>
  </si>
  <si>
    <t>REHEARSAL RATES</t>
  </si>
  <si>
    <t>RATES FROM</t>
  </si>
  <si>
    <t>TIER A+</t>
  </si>
  <si>
    <t>COMMERCIAL TOURS</t>
  </si>
  <si>
    <t>TIER A</t>
  </si>
  <si>
    <t>TIER B</t>
  </si>
  <si>
    <t>TIER C</t>
  </si>
  <si>
    <t>TOTALS</t>
  </si>
  <si>
    <t>Production</t>
  </si>
  <si>
    <t>Weeks</t>
  </si>
  <si>
    <t>calculate</t>
  </si>
  <si>
    <t>Init</t>
  </si>
  <si>
    <t>Surname</t>
  </si>
  <si>
    <t>Member</t>
  </si>
  <si>
    <t>No. of</t>
  </si>
  <si>
    <t>Max Fee to</t>
  </si>
  <si>
    <t>Rehearsal /</t>
  </si>
  <si>
    <t>SUBSIDISED REPERTORY THEATRE - GRADE 1</t>
  </si>
  <si>
    <t>SUBSIDISED REPERTORY THEATRE - GRADE 2</t>
  </si>
  <si>
    <t>SUBSIDISED REPERTORY THEATRE - GRADE 3</t>
  </si>
  <si>
    <t>P5</t>
  </si>
  <si>
    <t>Wage</t>
  </si>
  <si>
    <t>Performance Wage</t>
  </si>
  <si>
    <t>Banded</t>
  </si>
  <si>
    <t>ETHICAL MANAGER</t>
  </si>
  <si>
    <t>ITC MEMBER ORGANISATION</t>
  </si>
  <si>
    <t>NON-ETHICAL MANAGER</t>
  </si>
  <si>
    <t>Please use the correct one applicable to your organisation.</t>
  </si>
  <si>
    <t>If you are unsure, refer to the procedure manual on our website or call us on 020 8686 5050 for assistance.</t>
  </si>
  <si>
    <t>This template holds tabs for all sectors of theatre</t>
  </si>
  <si>
    <t>SUBMISSION FROM</t>
  </si>
  <si>
    <t>PERFORMANCE RATES (Rehearsal rates are below)</t>
  </si>
  <si>
    <t>Blue cells need your attention</t>
  </si>
  <si>
    <t>Logos contain links to websites</t>
  </si>
  <si>
    <t>020 7379 6000</t>
  </si>
  <si>
    <t>PLEASE NOTE</t>
  </si>
  <si>
    <t>SOLT</t>
  </si>
  <si>
    <t>UK Theatre Commercial</t>
  </si>
  <si>
    <t>UK Theatre Sub Rep</t>
  </si>
  <si>
    <t>RATES COVER</t>
  </si>
  <si>
    <t>04.04.2022 - 02.04.2023</t>
  </si>
  <si>
    <t>Earnings Threshold for Pensions</t>
  </si>
  <si>
    <t>Where there’s a change, we’ll update them here with the new thresholds after DWP has announced them..</t>
  </si>
  <si>
    <t>Due to the pay frequency in the Theatre Sector, only weekly thresholds are quoted</t>
  </si>
  <si>
    <t>Upper level - earnings over this figure can be ignored</t>
  </si>
  <si>
    <t xml:space="preserve">Banded Earnings - the amount between the lower and upper and on which pension contributions should be calculated </t>
  </si>
  <si>
    <t>2022-23</t>
  </si>
  <si>
    <t>Minima pw</t>
  </si>
  <si>
    <t>Lower</t>
  </si>
  <si>
    <t>Upper</t>
  </si>
  <si>
    <t>Member %</t>
  </si>
  <si>
    <t>Employer %</t>
  </si>
  <si>
    <t>Cat A</t>
  </si>
  <si>
    <t>ASM/Performer</t>
  </si>
  <si>
    <t>SM/CM</t>
  </si>
  <si>
    <t>Cat B</t>
  </si>
  <si>
    <t>Cat C</t>
  </si>
  <si>
    <t>UK Theatre</t>
  </si>
  <si>
    <t>Commercial Theatre</t>
  </si>
  <si>
    <t>8 shows per week</t>
  </si>
  <si>
    <t>Tier A*</t>
  </si>
  <si>
    <t>Rehearsal</t>
  </si>
  <si>
    <t>(1,500+ seats)</t>
  </si>
  <si>
    <t>CM</t>
  </si>
  <si>
    <t>Performance</t>
  </si>
  <si>
    <t>Tier A</t>
  </si>
  <si>
    <t>(500 - 1,499)</t>
  </si>
  <si>
    <t>Tier B</t>
  </si>
  <si>
    <t>(250 - 499)</t>
  </si>
  <si>
    <t>Tier C</t>
  </si>
  <si>
    <t xml:space="preserve">(0 - 249) </t>
  </si>
  <si>
    <t>12 shows per week</t>
  </si>
  <si>
    <t>Notes - Tier Basis</t>
  </si>
  <si>
    <t>60% of a tour must be performing in theatres with the relevant number of seats</t>
  </si>
  <si>
    <t>Seats relates to those on sale, not seating capacity of the theatre</t>
  </si>
  <si>
    <t>60% relates to the performing weeks, not the number of venues</t>
  </si>
  <si>
    <t>Sub Rep</t>
  </si>
  <si>
    <t>Grade 1</t>
  </si>
  <si>
    <t>Grade 2</t>
  </si>
  <si>
    <t>Grade 3</t>
  </si>
  <si>
    <t>ITC</t>
  </si>
  <si>
    <t>Ethical Managers</t>
  </si>
  <si>
    <t>non-Ethical Managers</t>
  </si>
  <si>
    <t>03.10.2022 - 02.04.2023</t>
  </si>
  <si>
    <t>CAP</t>
  </si>
  <si>
    <t>Valid</t>
  </si>
  <si>
    <t xml:space="preserve">thresholds for automatic enrolment. </t>
  </si>
  <si>
    <t>06.04.2022 - 05.04.2023</t>
  </si>
  <si>
    <t>N/A</t>
  </si>
  <si>
    <t>A U T O</t>
  </si>
  <si>
    <t>ENROLMENT</t>
  </si>
  <si>
    <t>Membership Type</t>
  </si>
  <si>
    <t>Membership</t>
  </si>
  <si>
    <t>Every year, since the introduction of  Auto-Enrolment (AE) in 2012, the Department for Work &amp; Pensions (DWP) reviews the earnings</t>
  </si>
  <si>
    <t xml:space="preserve">Similarly and predating AE, the EPS also has thresholds in place which vary depending on the Agreements and venues used. </t>
  </si>
  <si>
    <t>The tabs below contain spreasheets with these thresholds built in. The CAPS tabs show the current and historic thresholds.</t>
  </si>
  <si>
    <t>Lower level - earnings under this figure can be ignored</t>
  </si>
  <si>
    <t>% - the amount of earnings to be contributed by each party</t>
  </si>
  <si>
    <t>MRSL</t>
  </si>
  <si>
    <t>CAPS tab now present</t>
  </si>
  <si>
    <t xml:space="preserve">Rates cover </t>
  </si>
  <si>
    <t>06.04.2023 - 05.04.2024</t>
  </si>
  <si>
    <t>03.04.2023 - 31.03.2024</t>
  </si>
  <si>
    <t>2023-24</t>
  </si>
  <si>
    <t>8 Shows</t>
  </si>
  <si>
    <t>01.04.2024 - 30.03.2025</t>
  </si>
  <si>
    <t>01.04.2024 - 30.05.2025</t>
  </si>
  <si>
    <t>06.04.2024</t>
  </si>
  <si>
    <t>Ianded</t>
  </si>
  <si>
    <t>2024-25</t>
  </si>
  <si>
    <t>The Rates contained within this spreadsheet are based on the latest information made known to us by SOLT, UK Theatre, ITC, Equity and the DWP. If you suspect an update, check with us to see if it is in force yet.</t>
  </si>
  <si>
    <t>Vth7.1</t>
  </si>
  <si>
    <t>020 3342 1282</t>
  </si>
  <si>
    <t>INHOUSE AGREEMENT</t>
  </si>
  <si>
    <t>%</t>
  </si>
  <si>
    <t xml:space="preserve">Member </t>
  </si>
  <si>
    <t>Prod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</si>
</sst>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9"/>
      <name val="Arial"/>
      <family val="2"/>
    </font>
    <font>
      <b/>
      <sz val="9"/>
      <name val="Arial"/>
      <family val="2"/>
    </font>
    <font>
      <sz val="9"/>
      <color indexed="10"/>
      <name val="Arial"/>
      <family val="2"/>
    </font>
    <font>
      <b/>
      <sz val="9"/>
      <color indexed="20"/>
      <name val="Arial"/>
      <family val="2"/>
    </font>
    <font>
      <sz val="10"/>
      <name val="Arial"/>
      <family val="2"/>
    </font>
    <font>
      <sz val="8"/>
      <name val="Arial"/>
      <family val="2"/>
    </font>
    <font>
      <b/>
      <sz val="9"/>
      <color indexed="48"/>
      <name val="Arial"/>
      <family val="2"/>
    </font>
    <font>
      <sz val="9"/>
      <color indexed="48"/>
      <name val="Arial"/>
      <family val="2"/>
    </font>
    <font>
      <sz val="8"/>
      <color indexed="10"/>
      <name val="Arial"/>
      <family val="2"/>
    </font>
    <font>
      <sz val="10"/>
      <name val="Century Gothic"/>
      <family val="2"/>
    </font>
    <font>
      <sz val="12"/>
      <name val="Century Gothic"/>
      <family val="2"/>
    </font>
    <font>
      <b/>
      <sz val="9"/>
      <color rgb="FFFF0000"/>
      <name val="Arial"/>
      <family val="2"/>
    </font>
    <font>
      <b/>
      <sz val="10"/>
      <color rgb="FF336699"/>
      <name val="Arial"/>
      <family val="2"/>
    </font>
    <font>
      <b/>
      <sz val="9"/>
      <color rgb="FF336699"/>
      <name val="Arial"/>
      <family val="2"/>
    </font>
    <font>
      <u/>
      <sz val="10"/>
      <color theme="10"/>
      <name val="Arial"/>
      <family val="2"/>
    </font>
    <font>
      <sz val="8"/>
      <color rgb="FFFF0000"/>
      <name val="Arial"/>
      <family val="2"/>
    </font>
    <font>
      <sz val="9"/>
      <color rgb="FFFF0000"/>
      <name val="Arial"/>
      <family val="2"/>
    </font>
    <font>
      <sz val="10"/>
      <color rgb="FF7030A0"/>
      <name val="Arial"/>
      <family val="2"/>
    </font>
    <font>
      <b/>
      <sz val="10"/>
      <color rgb="FF7030A0"/>
      <name val="Arial"/>
      <family val="2"/>
    </font>
    <font>
      <b/>
      <sz val="10"/>
      <name val="Arial"/>
      <family val="2"/>
    </font>
    <font>
      <b/>
      <u/>
      <sz val="10"/>
      <color rgb="FF7030A0"/>
      <name val="Arial"/>
      <family val="2"/>
    </font>
    <font>
      <b/>
      <sz val="10"/>
      <name val="Century Gothic"/>
      <family val="2"/>
    </font>
    <font>
      <sz val="14"/>
      <name val="Century Gothic"/>
      <family val="2"/>
    </font>
    <font>
      <sz val="22"/>
      <color theme="0"/>
      <name val="Century Gothic"/>
      <family val="2"/>
    </font>
    <font>
      <sz val="22"/>
      <name val="Century Gothic"/>
      <family val="2"/>
    </font>
    <font>
      <b/>
      <sz val="10"/>
      <color theme="0"/>
      <name val="Century Gothic"/>
      <family val="2"/>
    </font>
    <font>
      <sz val="20"/>
      <color theme="0"/>
      <name val="Century Gothic"/>
      <family val="2"/>
    </font>
    <font>
      <sz val="16"/>
      <color theme="0"/>
      <name val="Century Gothic"/>
      <family val="2"/>
    </font>
    <font>
      <sz val="8"/>
      <name val="Century Gothic"/>
      <family val="2"/>
    </font>
    <font>
      <b/>
      <sz val="10"/>
      <color rgb="FFC00000"/>
      <name val="Century Gothic"/>
      <family val="2"/>
    </font>
    <font>
      <b/>
      <sz val="10"/>
      <color rgb="FF7030A0"/>
      <name val="Century Gothic"/>
      <family val="2"/>
    </font>
    <font>
      <sz val="7.5"/>
      <color theme="0"/>
      <name val="Century Gothic"/>
      <family val="2"/>
    </font>
    <font>
      <sz val="12"/>
      <color theme="2" tint="-0.499984740745262"/>
      <name val="Century Gothic"/>
      <family val="2"/>
    </font>
    <font>
      <sz val="10"/>
      <color theme="2" tint="-0.499984740745262"/>
      <name val="Century Gothic"/>
      <family val="2"/>
    </font>
    <font>
      <b/>
      <sz val="10"/>
      <color theme="2" tint="-0.499984740745262"/>
      <name val="Century Gothic"/>
      <family val="2"/>
    </font>
    <font>
      <b/>
      <sz val="14"/>
      <color theme="2" tint="-0.499984740745262"/>
      <name val="Century Gothic"/>
      <family val="2"/>
    </font>
    <font>
      <sz val="12"/>
      <color theme="0"/>
      <name val="Century Gothic"/>
      <family val="2"/>
    </font>
    <font>
      <b/>
      <sz val="10"/>
      <color theme="7" tint="-0.499984740745262"/>
      <name val="Century Gothic"/>
      <family val="2"/>
    </font>
    <font>
      <b/>
      <sz val="10"/>
      <color rgb="FFFF0000"/>
      <name val="Arial"/>
      <family val="2"/>
    </font>
    <font>
      <b/>
      <sz val="10"/>
      <color rgb="FFC00000"/>
      <name val="Arial"/>
      <family val="2"/>
    </font>
    <font>
      <sz val="5"/>
      <name val="Arial"/>
      <family val="2"/>
    </font>
    <font>
      <b/>
      <sz val="10"/>
      <color theme="7" tint="-0.249977111117893"/>
      <name val="Arial"/>
      <family val="2"/>
    </font>
  </fonts>
  <fills count="25">
    <fill>
      <patternFill patternType="none"/>
    </fill>
    <fill>
      <patternFill patternType="gray125"/>
    </fill>
    <fill>
      <patternFill patternType="solid">
        <fgColor indexed="44"/>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4" tint="0.39997558519241921"/>
        <bgColor indexed="64"/>
      </patternFill>
    </fill>
    <fill>
      <patternFill patternType="solid">
        <fgColor rgb="FF7030A0"/>
        <bgColor indexed="64"/>
      </patternFill>
    </fill>
    <fill>
      <patternFill patternType="solid">
        <fgColor rgb="FFCCCCFF"/>
        <bgColor indexed="64"/>
      </patternFill>
    </fill>
    <fill>
      <patternFill patternType="solid">
        <fgColor rgb="FF9966FF"/>
        <bgColor indexed="64"/>
      </patternFill>
    </fill>
    <fill>
      <patternFill patternType="solid">
        <fgColor rgb="FFFF0000"/>
        <bgColor indexed="64"/>
      </patternFill>
    </fill>
    <fill>
      <patternFill patternType="solid">
        <fgColor rgb="FFFF5050"/>
        <bgColor indexed="64"/>
      </patternFill>
    </fill>
    <fill>
      <patternFill patternType="solid">
        <fgColor rgb="FFFFCCCC"/>
        <bgColor indexed="64"/>
      </patternFill>
    </fill>
    <fill>
      <patternFill patternType="solid">
        <fgColor rgb="FFCC0066"/>
        <bgColor indexed="64"/>
      </patternFill>
    </fill>
    <fill>
      <patternFill patternType="solid">
        <fgColor theme="7" tint="-0.249977111117893"/>
        <bgColor indexed="64"/>
      </patternFill>
    </fill>
    <fill>
      <patternFill patternType="solid">
        <fgColor rgb="FFFFCC99"/>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6EA846"/>
        <bgColor indexed="64"/>
      </patternFill>
    </fill>
    <fill>
      <patternFill patternType="solid">
        <fgColor rgb="FF6CA6DA"/>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dashed">
        <color indexed="64"/>
      </top>
      <bottom/>
      <diagonal/>
    </border>
    <border>
      <left/>
      <right/>
      <top/>
      <bottom style="double">
        <color theme="2" tint="-0.499984740745262"/>
      </bottom>
      <diagonal/>
    </border>
    <border>
      <left/>
      <right style="double">
        <color theme="2" tint="-0.499984740745262"/>
      </right>
      <top style="double">
        <color theme="2" tint="-0.499984740745262"/>
      </top>
      <bottom/>
      <diagonal/>
    </border>
    <border>
      <left/>
      <right style="double">
        <color theme="2" tint="-0.499984740745262"/>
      </right>
      <top/>
      <bottom/>
      <diagonal/>
    </border>
    <border>
      <left/>
      <right style="double">
        <color theme="2" tint="-0.499984740745262"/>
      </right>
      <top/>
      <bottom style="double">
        <color theme="2" tint="-0.499984740745262"/>
      </bottom>
      <diagonal/>
    </border>
    <border>
      <left/>
      <right style="double">
        <color theme="2" tint="-0.499984740745262"/>
      </right>
      <top style="double">
        <color theme="2" tint="-0.499984740745262"/>
      </top>
      <bottom style="double">
        <color theme="2" tint="-0.499984740745262"/>
      </bottom>
      <diagonal/>
    </border>
    <border>
      <left style="double">
        <color theme="2" tint="-0.499984740745262"/>
      </left>
      <right style="double">
        <color theme="2" tint="-0.499984740745262"/>
      </right>
      <top style="double">
        <color theme="2" tint="-0.499984740745262"/>
      </top>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499984740745262"/>
      </left>
      <right/>
      <top style="double">
        <color theme="2" tint="-0.499984740745262"/>
      </top>
      <bottom/>
      <diagonal/>
    </border>
    <border>
      <left/>
      <right/>
      <top style="double">
        <color theme="2" tint="-0.499984740745262"/>
      </top>
      <bottom/>
      <diagonal/>
    </border>
    <border>
      <left style="double">
        <color theme="2" tint="-0.499984740745262"/>
      </left>
      <right/>
      <top/>
      <bottom/>
      <diagonal/>
    </border>
    <border>
      <left style="double">
        <color theme="2" tint="-0.499984740745262"/>
      </left>
      <right/>
      <top/>
      <bottom style="double">
        <color theme="2" tint="-0.499984740745262"/>
      </bottom>
      <diagonal/>
    </border>
    <border>
      <left style="double">
        <color theme="2" tint="-0.499984740745262"/>
      </left>
      <right/>
      <top style="double">
        <color theme="2" tint="-0.499984740745262"/>
      </top>
      <bottom style="double">
        <color theme="2" tint="-0.499984740745262"/>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0" fontId="15" fillId="0" borderId="0" applyNumberFormat="0" applyFill="0" applyBorder="0" applyAlignment="0" applyProtection="0"/>
    <xf numFmtId="0" fontId="5" fillId="0" borderId="0"/>
  </cellStyleXfs>
  <cellXfs count="314">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2" fillId="0" borderId="0" xfId="0" applyFont="1"/>
    <xf numFmtId="0" fontId="4" fillId="0" borderId="0" xfId="0" applyFont="1"/>
    <xf numFmtId="0" fontId="4" fillId="0" borderId="0" xfId="0" applyFont="1" applyAlignment="1">
      <alignment horizontal="left"/>
    </xf>
    <xf numFmtId="0" fontId="5" fillId="0" borderId="0" xfId="0" applyFont="1"/>
    <xf numFmtId="0" fontId="12" fillId="0" borderId="0" xfId="0" applyFont="1" applyAlignment="1">
      <alignment horizontal="left"/>
    </xf>
    <xf numFmtId="0" fontId="12" fillId="0" borderId="0" xfId="0" applyFont="1"/>
    <xf numFmtId="0" fontId="5" fillId="0" borderId="0" xfId="2"/>
    <xf numFmtId="0" fontId="5" fillId="0" borderId="0" xfId="2" applyAlignment="1">
      <alignment horizontal="center"/>
    </xf>
    <xf numFmtId="2" fontId="1" fillId="0" borderId="0" xfId="2" applyNumberFormat="1" applyFont="1" applyAlignment="1">
      <alignment horizontal="center"/>
    </xf>
    <xf numFmtId="0" fontId="1" fillId="0" borderId="0" xfId="2" applyFont="1" applyAlignment="1">
      <alignment horizontal="center"/>
    </xf>
    <xf numFmtId="0" fontId="1" fillId="0" borderId="0" xfId="2" applyFont="1"/>
    <xf numFmtId="0" fontId="1" fillId="0" borderId="0" xfId="2" applyFont="1" applyAlignment="1">
      <alignment horizontal="left"/>
    </xf>
    <xf numFmtId="0" fontId="7" fillId="0" borderId="0" xfId="2" applyFont="1" applyAlignment="1">
      <alignment horizontal="center"/>
    </xf>
    <xf numFmtId="0" fontId="8" fillId="0" borderId="0" xfId="2" applyFont="1" applyAlignment="1">
      <alignment horizontal="center"/>
    </xf>
    <xf numFmtId="0" fontId="7" fillId="0" borderId="0" xfId="2" applyFont="1" applyAlignment="1">
      <alignment horizontal="left"/>
    </xf>
    <xf numFmtId="0" fontId="13" fillId="0" borderId="0" xfId="2" applyFont="1" applyAlignment="1">
      <alignment horizontal="left"/>
    </xf>
    <xf numFmtId="0" fontId="2" fillId="0" borderId="0" xfId="2" applyFont="1"/>
    <xf numFmtId="0" fontId="12" fillId="0" borderId="0" xfId="2" applyFont="1" applyAlignment="1">
      <alignment horizontal="center"/>
    </xf>
    <xf numFmtId="0" fontId="14" fillId="0" borderId="0" xfId="2" applyFont="1" applyAlignment="1">
      <alignment horizontal="center"/>
    </xf>
    <xf numFmtId="0" fontId="15" fillId="0" borderId="0" xfId="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0" fillId="0" borderId="0" xfId="0" applyFont="1"/>
    <xf numFmtId="0" fontId="10" fillId="0" borderId="7" xfId="0" applyFont="1" applyBorder="1"/>
    <xf numFmtId="0" fontId="10" fillId="8" borderId="1" xfId="0" applyFont="1" applyFill="1" applyBorder="1"/>
    <xf numFmtId="0" fontId="10" fillId="8" borderId="3" xfId="0" applyFont="1" applyFill="1" applyBorder="1"/>
    <xf numFmtId="0" fontId="10" fillId="8" borderId="2" xfId="0" applyFont="1" applyFill="1" applyBorder="1"/>
    <xf numFmtId="0" fontId="10" fillId="0" borderId="11" xfId="0" applyFont="1" applyBorder="1"/>
    <xf numFmtId="0" fontId="10" fillId="0" borderId="9" xfId="0" applyFont="1" applyBorder="1"/>
    <xf numFmtId="0" fontId="11" fillId="0" borderId="0" xfId="0" applyFont="1" applyAlignment="1">
      <alignment horizontal="center"/>
    </xf>
    <xf numFmtId="0" fontId="19" fillId="0" borderId="0" xfId="0" applyFont="1"/>
    <xf numFmtId="0" fontId="20" fillId="0" borderId="0" xfId="0" applyFont="1"/>
    <xf numFmtId="0" fontId="21" fillId="0" borderId="0" xfId="0" applyFont="1"/>
    <xf numFmtId="0" fontId="17" fillId="0" borderId="0" xfId="0" applyFont="1" applyAlignment="1">
      <alignment horizontal="left"/>
    </xf>
    <xf numFmtId="2" fontId="5" fillId="0" borderId="0" xfId="2" applyNumberFormat="1"/>
    <xf numFmtId="0" fontId="22" fillId="0" borderId="0" xfId="0" applyFont="1" applyAlignment="1">
      <alignment horizontal="center"/>
    </xf>
    <xf numFmtId="0" fontId="10" fillId="0" borderId="0" xfId="0" applyFont="1" applyAlignment="1">
      <alignment horizontal="center"/>
    </xf>
    <xf numFmtId="0" fontId="22" fillId="0" borderId="0" xfId="0" applyFont="1"/>
    <xf numFmtId="0" fontId="23" fillId="0" borderId="0" xfId="0" applyFont="1"/>
    <xf numFmtId="0" fontId="25" fillId="10" borderId="0" xfId="0" applyFont="1" applyFill="1" applyAlignment="1">
      <alignment horizontal="center" vertical="center" textRotation="255"/>
    </xf>
    <xf numFmtId="0" fontId="10" fillId="10" borderId="0" xfId="0" applyFont="1" applyFill="1"/>
    <xf numFmtId="0" fontId="26" fillId="10" borderId="0" xfId="0" applyFont="1" applyFill="1"/>
    <xf numFmtId="0" fontId="10" fillId="10" borderId="0" xfId="0" applyFont="1" applyFill="1" applyAlignment="1">
      <alignment horizontal="center"/>
    </xf>
    <xf numFmtId="0" fontId="26" fillId="11" borderId="0" xfId="0" applyFont="1" applyFill="1" applyAlignment="1">
      <alignment horizontal="center"/>
    </xf>
    <xf numFmtId="0" fontId="26" fillId="10" borderId="0" xfId="0" applyFont="1" applyFill="1" applyAlignment="1">
      <alignment horizontal="center"/>
    </xf>
    <xf numFmtId="2" fontId="10" fillId="10" borderId="0" xfId="0" applyNumberFormat="1" applyFont="1" applyFill="1"/>
    <xf numFmtId="2" fontId="10" fillId="10" borderId="0" xfId="0" applyNumberFormat="1" applyFont="1" applyFill="1" applyAlignment="1">
      <alignment horizontal="center"/>
    </xf>
    <xf numFmtId="2" fontId="26" fillId="11" borderId="0" xfId="0" applyNumberFormat="1" applyFont="1" applyFill="1" applyAlignment="1">
      <alignment horizontal="center"/>
    </xf>
    <xf numFmtId="0" fontId="26" fillId="0" borderId="0" xfId="0" applyFont="1"/>
    <xf numFmtId="0" fontId="10" fillId="14" borderId="12" xfId="0" applyFont="1" applyFill="1" applyBorder="1"/>
    <xf numFmtId="0" fontId="10" fillId="14" borderId="12" xfId="0" applyFont="1" applyFill="1" applyBorder="1" applyAlignment="1">
      <alignment horizontal="center"/>
    </xf>
    <xf numFmtId="0" fontId="26" fillId="14" borderId="12" xfId="0" applyFont="1" applyFill="1" applyBorder="1" applyAlignment="1">
      <alignment horizontal="center"/>
    </xf>
    <xf numFmtId="0" fontId="10" fillId="0" borderId="0" xfId="0" applyFont="1" applyAlignment="1">
      <alignment vertical="center"/>
    </xf>
    <xf numFmtId="0" fontId="29" fillId="0" borderId="0" xfId="0" applyFont="1"/>
    <xf numFmtId="2" fontId="0" fillId="0" borderId="0" xfId="0" applyNumberFormat="1"/>
    <xf numFmtId="2" fontId="10" fillId="14" borderId="0" xfId="0" applyNumberFormat="1" applyFont="1" applyFill="1"/>
    <xf numFmtId="0" fontId="31" fillId="10" borderId="0" xfId="0" applyFont="1" applyFill="1" applyAlignment="1">
      <alignment horizontal="center"/>
    </xf>
    <xf numFmtId="0" fontId="10" fillId="22" borderId="0" xfId="0" applyFont="1" applyFill="1"/>
    <xf numFmtId="0" fontId="22" fillId="22" borderId="0" xfId="0" applyFont="1" applyFill="1"/>
    <xf numFmtId="0" fontId="10" fillId="22" borderId="0" xfId="0" applyFont="1" applyFill="1" applyAlignment="1">
      <alignment horizontal="center"/>
    </xf>
    <xf numFmtId="0" fontId="22" fillId="22" borderId="0" xfId="0" applyFont="1" applyFill="1" applyAlignment="1">
      <alignment horizontal="center"/>
    </xf>
    <xf numFmtId="0" fontId="34" fillId="0" borderId="0" xfId="0" applyFont="1"/>
    <xf numFmtId="0" fontId="35" fillId="0" borderId="0" xfId="0" applyFont="1" applyAlignment="1">
      <alignment horizontal="center"/>
    </xf>
    <xf numFmtId="0" fontId="34" fillId="0" borderId="0" xfId="0" applyFont="1" applyAlignment="1">
      <alignment horizontal="center"/>
    </xf>
    <xf numFmtId="0" fontId="35" fillId="0" borderId="0" xfId="0" applyFont="1"/>
    <xf numFmtId="0" fontId="25" fillId="10" borderId="13" xfId="0" applyFont="1" applyFill="1" applyBorder="1" applyAlignment="1">
      <alignment horizontal="center" vertical="center" textRotation="255"/>
    </xf>
    <xf numFmtId="0" fontId="10" fillId="10" borderId="13" xfId="0" applyFont="1" applyFill="1" applyBorder="1"/>
    <xf numFmtId="0" fontId="10" fillId="10" borderId="13" xfId="0" applyFont="1" applyFill="1" applyBorder="1" applyAlignment="1">
      <alignment horizontal="center"/>
    </xf>
    <xf numFmtId="0" fontId="10" fillId="14" borderId="0" xfId="0" applyFont="1" applyFill="1"/>
    <xf numFmtId="0" fontId="10" fillId="14" borderId="0" xfId="0" applyFont="1" applyFill="1" applyAlignment="1">
      <alignment horizontal="center"/>
    </xf>
    <xf numFmtId="0" fontId="26" fillId="14" borderId="0" xfId="0" applyFont="1" applyFill="1" applyAlignment="1">
      <alignment horizontal="center"/>
    </xf>
    <xf numFmtId="0" fontId="10" fillId="14" borderId="13" xfId="0" applyFont="1" applyFill="1" applyBorder="1"/>
    <xf numFmtId="0" fontId="10" fillId="14" borderId="13" xfId="0" applyFont="1" applyFill="1" applyBorder="1" applyAlignment="1">
      <alignment horizontal="center"/>
    </xf>
    <xf numFmtId="0" fontId="26" fillId="14" borderId="13" xfId="0" applyFont="1" applyFill="1" applyBorder="1" applyAlignment="1">
      <alignment horizontal="center"/>
    </xf>
    <xf numFmtId="0" fontId="10" fillId="0" borderId="13" xfId="0" applyFont="1" applyBorder="1"/>
    <xf numFmtId="0" fontId="22" fillId="0" borderId="13" xfId="0" applyFont="1" applyBorder="1"/>
    <xf numFmtId="0" fontId="10" fillId="0" borderId="13" xfId="0" applyFont="1" applyBorder="1" applyAlignment="1">
      <alignment horizontal="center"/>
    </xf>
    <xf numFmtId="0" fontId="10" fillId="10" borderId="14" xfId="0" applyFont="1" applyFill="1" applyBorder="1"/>
    <xf numFmtId="0" fontId="10" fillId="10" borderId="15" xfId="0" applyFont="1" applyFill="1" applyBorder="1"/>
    <xf numFmtId="0" fontId="10" fillId="10" borderId="16" xfId="0" applyFont="1" applyFill="1" applyBorder="1"/>
    <xf numFmtId="0" fontId="10" fillId="22" borderId="13" xfId="0" applyFont="1" applyFill="1" applyBorder="1"/>
    <xf numFmtId="0" fontId="22" fillId="22" borderId="13" xfId="0" applyFont="1" applyFill="1" applyBorder="1"/>
    <xf numFmtId="0" fontId="10" fillId="22" borderId="13" xfId="0" applyFont="1" applyFill="1" applyBorder="1" applyAlignment="1">
      <alignment horizontal="center"/>
    </xf>
    <xf numFmtId="0" fontId="10" fillId="22" borderId="15" xfId="0" applyFont="1" applyFill="1" applyBorder="1"/>
    <xf numFmtId="0" fontId="10" fillId="22" borderId="16" xfId="0" applyFont="1" applyFill="1" applyBorder="1"/>
    <xf numFmtId="0" fontId="34" fillId="0" borderId="13" xfId="0" applyFont="1" applyBorder="1"/>
    <xf numFmtId="0" fontId="35" fillId="0" borderId="13" xfId="0" applyFont="1" applyBorder="1"/>
    <xf numFmtId="0" fontId="34" fillId="0" borderId="13" xfId="0" applyFont="1" applyBorder="1" applyAlignment="1">
      <alignment horizontal="center"/>
    </xf>
    <xf numFmtId="0" fontId="0" fillId="0" borderId="15" xfId="0" applyBorder="1"/>
    <xf numFmtId="0" fontId="10" fillId="17" borderId="21" xfId="0" applyFont="1" applyFill="1" applyBorder="1"/>
    <xf numFmtId="0" fontId="10" fillId="17" borderId="22" xfId="0" applyFont="1" applyFill="1" applyBorder="1"/>
    <xf numFmtId="0" fontId="22" fillId="17" borderId="22" xfId="0" applyFont="1" applyFill="1" applyBorder="1"/>
    <xf numFmtId="0" fontId="10" fillId="17" borderId="22" xfId="0" applyFont="1" applyFill="1" applyBorder="1" applyAlignment="1">
      <alignment horizontal="center"/>
    </xf>
    <xf numFmtId="0" fontId="10" fillId="17" borderId="14" xfId="0" applyFont="1" applyFill="1" applyBorder="1"/>
    <xf numFmtId="0" fontId="10" fillId="17" borderId="23" xfId="0" applyFont="1" applyFill="1" applyBorder="1"/>
    <xf numFmtId="0" fontId="10" fillId="17" borderId="0" xfId="0" applyFont="1" applyFill="1"/>
    <xf numFmtId="0" fontId="22" fillId="17" borderId="0" xfId="0" applyFont="1" applyFill="1"/>
    <xf numFmtId="0" fontId="10" fillId="17" borderId="0" xfId="0" applyFont="1" applyFill="1" applyAlignment="1">
      <alignment horizontal="center"/>
    </xf>
    <xf numFmtId="0" fontId="10" fillId="17" borderId="15" xfId="0" applyFont="1" applyFill="1" applyBorder="1"/>
    <xf numFmtId="0" fontId="22" fillId="17" borderId="0" xfId="0" applyFont="1" applyFill="1" applyAlignment="1">
      <alignment horizontal="center"/>
    </xf>
    <xf numFmtId="0" fontId="26" fillId="17" borderId="0" xfId="0" applyFont="1" applyFill="1"/>
    <xf numFmtId="0" fontId="26" fillId="18" borderId="0" xfId="0" applyFont="1" applyFill="1" applyAlignment="1">
      <alignment horizontal="center"/>
    </xf>
    <xf numFmtId="0" fontId="26" fillId="17" borderId="0" xfId="0" applyFont="1" applyFill="1" applyAlignment="1">
      <alignment horizontal="center"/>
    </xf>
    <xf numFmtId="0" fontId="10" fillId="17" borderId="24" xfId="0" applyFont="1" applyFill="1" applyBorder="1"/>
    <xf numFmtId="0" fontId="10" fillId="17" borderId="13" xfId="0" applyFont="1" applyFill="1" applyBorder="1"/>
    <xf numFmtId="0" fontId="26" fillId="17" borderId="13" xfId="0" applyFont="1" applyFill="1" applyBorder="1"/>
    <xf numFmtId="0" fontId="10" fillId="17" borderId="13" xfId="0" applyFont="1" applyFill="1" applyBorder="1" applyAlignment="1">
      <alignment horizontal="center"/>
    </xf>
    <xf numFmtId="0" fontId="10" fillId="17" borderId="16" xfId="0" applyFont="1" applyFill="1" applyBorder="1"/>
    <xf numFmtId="0" fontId="10" fillId="20" borderId="22" xfId="0" applyFont="1" applyFill="1" applyBorder="1"/>
    <xf numFmtId="0" fontId="22" fillId="20" borderId="22" xfId="0" applyFont="1" applyFill="1" applyBorder="1"/>
    <xf numFmtId="0" fontId="10" fillId="20" borderId="22" xfId="0" applyFont="1" applyFill="1" applyBorder="1" applyAlignment="1">
      <alignment horizontal="center"/>
    </xf>
    <xf numFmtId="0" fontId="10" fillId="20" borderId="14" xfId="0" applyFont="1" applyFill="1" applyBorder="1"/>
    <xf numFmtId="0" fontId="10" fillId="20" borderId="0" xfId="0" applyFont="1" applyFill="1"/>
    <xf numFmtId="0" fontId="22" fillId="20" borderId="0" xfId="0" applyFont="1" applyFill="1"/>
    <xf numFmtId="0" fontId="10" fillId="20" borderId="0" xfId="0" applyFont="1" applyFill="1" applyAlignment="1">
      <alignment horizontal="center"/>
    </xf>
    <xf numFmtId="0" fontId="10" fillId="20" borderId="15" xfId="0" applyFont="1" applyFill="1" applyBorder="1"/>
    <xf numFmtId="0" fontId="22" fillId="20" borderId="0" xfId="0" applyFont="1" applyFill="1" applyAlignment="1">
      <alignment horizontal="center"/>
    </xf>
    <xf numFmtId="2" fontId="10" fillId="20" borderId="0" xfId="0" applyNumberFormat="1" applyFont="1" applyFill="1" applyAlignment="1">
      <alignment horizontal="center"/>
    </xf>
    <xf numFmtId="2" fontId="26" fillId="19" borderId="0" xfId="0" applyNumberFormat="1" applyFont="1" applyFill="1" applyAlignment="1">
      <alignment horizontal="center"/>
    </xf>
    <xf numFmtId="0" fontId="26" fillId="20" borderId="0" xfId="0" applyFont="1" applyFill="1"/>
    <xf numFmtId="0" fontId="10" fillId="20" borderId="13" xfId="0" applyFont="1" applyFill="1" applyBorder="1"/>
    <xf numFmtId="0" fontId="10" fillId="20" borderId="13" xfId="0" applyFont="1" applyFill="1" applyBorder="1" applyAlignment="1">
      <alignment horizontal="center"/>
    </xf>
    <xf numFmtId="0" fontId="26" fillId="20" borderId="13" xfId="0" applyFont="1" applyFill="1" applyBorder="1"/>
    <xf numFmtId="0" fontId="10" fillId="20" borderId="16" xfId="0" applyFont="1" applyFill="1" applyBorder="1"/>
    <xf numFmtId="0" fontId="10" fillId="14" borderId="22" xfId="0" applyFont="1" applyFill="1" applyBorder="1"/>
    <xf numFmtId="0" fontId="10" fillId="14" borderId="22" xfId="0" applyFont="1" applyFill="1" applyBorder="1" applyAlignment="1">
      <alignment horizontal="center"/>
    </xf>
    <xf numFmtId="0" fontId="22" fillId="14" borderId="22" xfId="0" applyFont="1" applyFill="1" applyBorder="1"/>
    <xf numFmtId="0" fontId="10" fillId="14" borderId="14" xfId="0" applyFont="1" applyFill="1" applyBorder="1"/>
    <xf numFmtId="0" fontId="22" fillId="14" borderId="0" xfId="0" applyFont="1" applyFill="1"/>
    <xf numFmtId="0" fontId="10" fillId="14" borderId="15" xfId="0" applyFont="1" applyFill="1" applyBorder="1"/>
    <xf numFmtId="0" fontId="30" fillId="14" borderId="0" xfId="0" applyFont="1" applyFill="1" applyAlignment="1">
      <alignment horizontal="center"/>
    </xf>
    <xf numFmtId="0" fontId="26" fillId="14" borderId="0" xfId="0" applyFont="1" applyFill="1"/>
    <xf numFmtId="2" fontId="10" fillId="14" borderId="0" xfId="0" applyNumberFormat="1" applyFont="1" applyFill="1" applyAlignment="1">
      <alignment horizontal="center"/>
    </xf>
    <xf numFmtId="2" fontId="26" fillId="15" borderId="0" xfId="0" applyNumberFormat="1" applyFont="1" applyFill="1" applyAlignment="1">
      <alignment horizontal="center"/>
    </xf>
    <xf numFmtId="0" fontId="26" fillId="15" borderId="0" xfId="0" applyFont="1" applyFill="1" applyAlignment="1">
      <alignment horizontal="center"/>
    </xf>
    <xf numFmtId="0" fontId="10" fillId="14" borderId="16" xfId="0" applyFont="1" applyFill="1" applyBorder="1"/>
    <xf numFmtId="0" fontId="34" fillId="0" borderId="23" xfId="0" applyFont="1" applyBorder="1"/>
    <xf numFmtId="0" fontId="34" fillId="0" borderId="17" xfId="0" applyFont="1" applyBorder="1"/>
    <xf numFmtId="0" fontId="34" fillId="0" borderId="22" xfId="0" applyFont="1" applyBorder="1"/>
    <xf numFmtId="0" fontId="36" fillId="0" borderId="25" xfId="0" applyFont="1" applyBorder="1"/>
    <xf numFmtId="0" fontId="33" fillId="0" borderId="13" xfId="0" applyFont="1" applyBorder="1"/>
    <xf numFmtId="0" fontId="1" fillId="0" borderId="26" xfId="2" applyFont="1" applyBorder="1" applyAlignment="1">
      <alignment horizontal="center"/>
    </xf>
    <xf numFmtId="0" fontId="6" fillId="8" borderId="26" xfId="2" applyFont="1" applyFill="1" applyBorder="1"/>
    <xf numFmtId="0" fontId="6" fillId="8" borderId="26" xfId="2" applyFont="1" applyFill="1" applyBorder="1" applyAlignment="1">
      <alignment horizontal="center"/>
    </xf>
    <xf numFmtId="2" fontId="1" fillId="8" borderId="26" xfId="2" applyNumberFormat="1" applyFont="1" applyFill="1" applyBorder="1" applyAlignment="1">
      <alignment horizontal="center"/>
    </xf>
    <xf numFmtId="2" fontId="3" fillId="0" borderId="26" xfId="2" applyNumberFormat="1" applyFont="1" applyBorder="1" applyAlignment="1">
      <alignment horizontal="center"/>
    </xf>
    <xf numFmtId="1" fontId="1" fillId="8" borderId="26" xfId="2" applyNumberFormat="1" applyFont="1" applyFill="1" applyBorder="1" applyAlignment="1">
      <alignment horizontal="center"/>
    </xf>
    <xf numFmtId="2" fontId="1" fillId="0" borderId="26" xfId="2" applyNumberFormat="1" applyFont="1" applyBorder="1" applyAlignment="1">
      <alignment horizontal="center"/>
    </xf>
    <xf numFmtId="0" fontId="5" fillId="8" borderId="26" xfId="2" applyFill="1" applyBorder="1"/>
    <xf numFmtId="0" fontId="5" fillId="8" borderId="26" xfId="2" applyFill="1" applyBorder="1" applyAlignment="1">
      <alignment horizontal="center"/>
    </xf>
    <xf numFmtId="0" fontId="6" fillId="8" borderId="27" xfId="2" applyFont="1" applyFill="1" applyBorder="1"/>
    <xf numFmtId="0" fontId="6" fillId="8" borderId="27" xfId="2" applyFont="1" applyFill="1" applyBorder="1" applyAlignment="1">
      <alignment horizontal="center"/>
    </xf>
    <xf numFmtId="2" fontId="1" fillId="8" borderId="27" xfId="2" applyNumberFormat="1" applyFont="1" applyFill="1" applyBorder="1" applyAlignment="1">
      <alignment horizontal="center"/>
    </xf>
    <xf numFmtId="2" fontId="3" fillId="0" borderId="27" xfId="2" applyNumberFormat="1" applyFont="1" applyBorder="1" applyAlignment="1">
      <alignment horizontal="center"/>
    </xf>
    <xf numFmtId="1" fontId="1" fillId="8" borderId="27" xfId="2" applyNumberFormat="1" applyFont="1" applyFill="1" applyBorder="1" applyAlignment="1">
      <alignment horizontal="center"/>
    </xf>
    <xf numFmtId="2" fontId="1" fillId="0" borderId="27" xfId="2" applyNumberFormat="1" applyFont="1" applyBorder="1" applyAlignment="1">
      <alignment horizontal="center"/>
    </xf>
    <xf numFmtId="0" fontId="1" fillId="4" borderId="28" xfId="2" applyFont="1" applyFill="1" applyBorder="1" applyAlignment="1">
      <alignment horizontal="center"/>
    </xf>
    <xf numFmtId="0" fontId="1" fillId="0" borderId="29" xfId="2" applyFont="1" applyBorder="1"/>
    <xf numFmtId="0" fontId="1" fillId="0" borderId="30" xfId="2" applyFont="1" applyBorder="1" applyAlignment="1">
      <alignment horizontal="center"/>
    </xf>
    <xf numFmtId="0" fontId="1" fillId="0" borderId="31" xfId="2" applyFont="1" applyBorder="1"/>
    <xf numFmtId="0" fontId="5" fillId="0" borderId="32" xfId="2" applyBorder="1"/>
    <xf numFmtId="0" fontId="1" fillId="0" borderId="33" xfId="2" applyFont="1" applyBorder="1"/>
    <xf numFmtId="0" fontId="1" fillId="0" borderId="34" xfId="2" applyFont="1" applyBorder="1"/>
    <xf numFmtId="0" fontId="1" fillId="0" borderId="35" xfId="2" applyFont="1" applyBorder="1"/>
    <xf numFmtId="0" fontId="1" fillId="0" borderId="36" xfId="2" applyFont="1" applyBorder="1" applyAlignment="1">
      <alignment horizontal="center"/>
    </xf>
    <xf numFmtId="0" fontId="1" fillId="0" borderId="37" xfId="2" applyFont="1" applyBorder="1" applyAlignment="1">
      <alignment horizontal="center"/>
    </xf>
    <xf numFmtId="0" fontId="1" fillId="0" borderId="27" xfId="2" applyFont="1" applyBorder="1" applyAlignment="1">
      <alignment horizontal="center"/>
    </xf>
    <xf numFmtId="0" fontId="5" fillId="0" borderId="36" xfId="2" applyBorder="1" applyAlignment="1">
      <alignment horizontal="center"/>
    </xf>
    <xf numFmtId="0" fontId="3" fillId="0" borderId="36" xfId="2" applyFont="1" applyBorder="1" applyAlignment="1">
      <alignment horizontal="center"/>
    </xf>
    <xf numFmtId="0" fontId="3" fillId="0" borderId="37" xfId="2" applyFont="1" applyBorder="1" applyAlignment="1">
      <alignment horizontal="center"/>
    </xf>
    <xf numFmtId="0" fontId="3" fillId="0" borderId="27" xfId="2" applyFont="1" applyBorder="1" applyAlignment="1">
      <alignment horizontal="center"/>
    </xf>
    <xf numFmtId="10" fontId="1" fillId="0" borderId="27" xfId="2" applyNumberFormat="1" applyFont="1" applyBorder="1" applyAlignment="1">
      <alignment horizontal="center"/>
    </xf>
    <xf numFmtId="9" fontId="1" fillId="0" borderId="27" xfId="2" applyNumberFormat="1" applyFont="1" applyBorder="1" applyAlignment="1">
      <alignment horizontal="center"/>
    </xf>
    <xf numFmtId="0" fontId="1" fillId="8" borderId="38" xfId="0" applyFont="1" applyFill="1" applyBorder="1"/>
    <xf numFmtId="0" fontId="1" fillId="8" borderId="39" xfId="0" applyFont="1" applyFill="1" applyBorder="1"/>
    <xf numFmtId="0" fontId="1" fillId="8" borderId="39" xfId="0" applyFont="1" applyFill="1" applyBorder="1" applyAlignment="1">
      <alignment horizontal="center"/>
    </xf>
    <xf numFmtId="0" fontId="1" fillId="8" borderId="40" xfId="0" applyFont="1" applyFill="1" applyBorder="1" applyAlignment="1">
      <alignment horizontal="center"/>
    </xf>
    <xf numFmtId="0" fontId="1" fillId="0" borderId="38" xfId="2" applyFont="1" applyBorder="1"/>
    <xf numFmtId="0" fontId="1" fillId="0" borderId="40" xfId="2" applyFont="1" applyBorder="1"/>
    <xf numFmtId="0" fontId="1" fillId="8" borderId="26" xfId="2" applyFont="1" applyFill="1" applyBorder="1" applyAlignment="1">
      <alignment horizontal="center"/>
    </xf>
    <xf numFmtId="0" fontId="1" fillId="5" borderId="28" xfId="2" applyFont="1" applyFill="1" applyBorder="1" applyAlignment="1">
      <alignment horizontal="center"/>
    </xf>
    <xf numFmtId="0" fontId="1" fillId="6" borderId="28" xfId="2" applyFont="1" applyFill="1" applyBorder="1" applyAlignment="1">
      <alignment horizontal="center"/>
    </xf>
    <xf numFmtId="0" fontId="5" fillId="0" borderId="30" xfId="2" applyBorder="1"/>
    <xf numFmtId="10" fontId="1" fillId="0" borderId="37" xfId="2" applyNumberFormat="1" applyFont="1" applyBorder="1" applyAlignment="1">
      <alignment horizontal="center"/>
    </xf>
    <xf numFmtId="9" fontId="1" fillId="0" borderId="37" xfId="2" applyNumberFormat="1" applyFont="1" applyBorder="1" applyAlignment="1">
      <alignment horizontal="center"/>
    </xf>
    <xf numFmtId="0" fontId="38" fillId="17" borderId="0" xfId="0" applyFont="1" applyFill="1" applyAlignment="1">
      <alignment horizontal="center"/>
    </xf>
    <xf numFmtId="2" fontId="10" fillId="17" borderId="0" xfId="0" applyNumberFormat="1" applyFont="1" applyFill="1" applyAlignment="1">
      <alignment horizontal="center"/>
    </xf>
    <xf numFmtId="0" fontId="1" fillId="0" borderId="39" xfId="2" applyFont="1" applyBorder="1"/>
    <xf numFmtId="0" fontId="1" fillId="3" borderId="28" xfId="0" applyFont="1" applyFill="1" applyBorder="1" applyAlignment="1">
      <alignment horizontal="center"/>
    </xf>
    <xf numFmtId="0" fontId="1" fillId="0" borderId="29" xfId="0" applyFont="1" applyBorder="1"/>
    <xf numFmtId="0" fontId="1" fillId="0" borderId="30" xfId="0" applyFont="1" applyBorder="1" applyAlignment="1">
      <alignment horizontal="center"/>
    </xf>
    <xf numFmtId="0" fontId="1" fillId="0" borderId="31" xfId="0" applyFont="1" applyBorder="1"/>
    <xf numFmtId="0" fontId="0" fillId="0" borderId="32" xfId="0" applyBorder="1"/>
    <xf numFmtId="0" fontId="1" fillId="0" borderId="33" xfId="0" applyFont="1" applyBorder="1"/>
    <xf numFmtId="0" fontId="1" fillId="0" borderId="36" xfId="0" applyFont="1" applyBorder="1" applyAlignment="1">
      <alignment horizontal="center"/>
    </xf>
    <xf numFmtId="0" fontId="1" fillId="0" borderId="37" xfId="0" applyFont="1" applyBorder="1" applyAlignment="1">
      <alignment horizontal="center"/>
    </xf>
    <xf numFmtId="0" fontId="1" fillId="0" borderId="27" xfId="0" applyFont="1" applyBorder="1" applyAlignment="1">
      <alignment horizontal="center"/>
    </xf>
    <xf numFmtId="0" fontId="0" fillId="0" borderId="36" xfId="0"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3" fillId="0" borderId="27" xfId="0" applyFont="1" applyBorder="1" applyAlignment="1">
      <alignment horizontal="center"/>
    </xf>
    <xf numFmtId="10" fontId="1" fillId="0" borderId="27" xfId="0" applyNumberFormat="1" applyFont="1" applyBorder="1" applyAlignment="1">
      <alignment horizontal="center"/>
    </xf>
    <xf numFmtId="9" fontId="1" fillId="0" borderId="27" xfId="0" applyNumberFormat="1" applyFont="1" applyBorder="1" applyAlignment="1">
      <alignment horizontal="center"/>
    </xf>
    <xf numFmtId="2" fontId="1" fillId="0" borderId="26" xfId="0" applyNumberFormat="1" applyFont="1" applyBorder="1" applyAlignment="1">
      <alignment horizontal="center"/>
    </xf>
    <xf numFmtId="0" fontId="1" fillId="4" borderId="28" xfId="0" applyFont="1" applyFill="1" applyBorder="1" applyAlignment="1">
      <alignment horizontal="center"/>
    </xf>
    <xf numFmtId="0" fontId="1" fillId="5" borderId="28" xfId="0" applyFont="1" applyFill="1" applyBorder="1" applyAlignment="1">
      <alignment horizontal="center"/>
    </xf>
    <xf numFmtId="0" fontId="1" fillId="6" borderId="28" xfId="0" applyFont="1" applyFill="1" applyBorder="1" applyAlignment="1">
      <alignment horizontal="center"/>
    </xf>
    <xf numFmtId="0" fontId="1" fillId="0" borderId="26" xfId="0" applyFont="1" applyBorder="1" applyAlignment="1">
      <alignment horizontal="center"/>
    </xf>
    <xf numFmtId="0" fontId="6" fillId="8" borderId="26" xfId="0" applyFont="1" applyFill="1" applyBorder="1"/>
    <xf numFmtId="0" fontId="6" fillId="8" borderId="26" xfId="0" applyFont="1" applyFill="1" applyBorder="1" applyAlignment="1">
      <alignment horizontal="center"/>
    </xf>
    <xf numFmtId="2" fontId="1" fillId="8" borderId="26" xfId="0" applyNumberFormat="1" applyFont="1" applyFill="1" applyBorder="1" applyAlignment="1">
      <alignment horizontal="center"/>
    </xf>
    <xf numFmtId="1" fontId="1" fillId="8" borderId="26" xfId="0" applyNumberFormat="1" applyFont="1" applyFill="1" applyBorder="1" applyAlignment="1">
      <alignment horizontal="center"/>
    </xf>
    <xf numFmtId="0" fontId="0" fillId="8" borderId="26" xfId="0" applyFill="1" applyBorder="1"/>
    <xf numFmtId="0" fontId="0" fillId="8" borderId="26" xfId="0" applyFill="1" applyBorder="1" applyAlignment="1">
      <alignment horizontal="center"/>
    </xf>
    <xf numFmtId="0" fontId="0" fillId="0" borderId="30" xfId="0" applyBorder="1"/>
    <xf numFmtId="10" fontId="1" fillId="0" borderId="37" xfId="0" applyNumberFormat="1" applyFont="1" applyBorder="1" applyAlignment="1">
      <alignment horizontal="center"/>
    </xf>
    <xf numFmtId="9" fontId="1" fillId="0" borderId="37" xfId="0" applyNumberFormat="1" applyFont="1" applyBorder="1" applyAlignment="1">
      <alignment horizontal="center"/>
    </xf>
    <xf numFmtId="2" fontId="0" fillId="0" borderId="26" xfId="0" applyNumberFormat="1" applyBorder="1" applyAlignment="1">
      <alignment horizontal="center"/>
    </xf>
    <xf numFmtId="2" fontId="1" fillId="0" borderId="38" xfId="0" applyNumberFormat="1" applyFont="1" applyBorder="1" applyAlignment="1">
      <alignment horizontal="center"/>
    </xf>
    <xf numFmtId="0" fontId="0" fillId="0" borderId="26" xfId="0" applyBorder="1"/>
    <xf numFmtId="0" fontId="1" fillId="3" borderId="28" xfId="2" applyFont="1" applyFill="1" applyBorder="1" applyAlignment="1">
      <alignment horizontal="center"/>
    </xf>
    <xf numFmtId="2" fontId="5" fillId="0" borderId="26" xfId="2" applyNumberFormat="1" applyBorder="1" applyAlignment="1">
      <alignment horizontal="center"/>
    </xf>
    <xf numFmtId="0" fontId="5" fillId="0" borderId="26" xfId="2" applyBorder="1"/>
    <xf numFmtId="0" fontId="1" fillId="0" borderId="32" xfId="2" applyFont="1" applyBorder="1" applyAlignment="1">
      <alignment horizontal="center"/>
    </xf>
    <xf numFmtId="0" fontId="1" fillId="0" borderId="31" xfId="2" applyFont="1" applyBorder="1" applyAlignment="1">
      <alignment horizontal="center"/>
    </xf>
    <xf numFmtId="0" fontId="1" fillId="0" borderId="28" xfId="2" applyFont="1" applyBorder="1" applyAlignment="1">
      <alignment horizontal="center"/>
    </xf>
    <xf numFmtId="10" fontId="1" fillId="0" borderId="32" xfId="2" applyNumberFormat="1" applyFont="1" applyBorder="1" applyAlignment="1">
      <alignment horizontal="center"/>
    </xf>
    <xf numFmtId="0" fontId="1" fillId="0" borderId="29" xfId="2" applyFont="1" applyBorder="1" applyAlignment="1">
      <alignment horizontal="center"/>
    </xf>
    <xf numFmtId="0" fontId="1" fillId="0" borderId="33" xfId="2" applyFont="1" applyBorder="1" applyAlignment="1">
      <alignment horizontal="center"/>
    </xf>
    <xf numFmtId="0" fontId="1" fillId="0" borderId="28" xfId="2" applyFont="1" applyBorder="1"/>
    <xf numFmtId="2" fontId="1" fillId="8" borderId="38" xfId="2" applyNumberFormat="1" applyFont="1" applyFill="1" applyBorder="1" applyAlignment="1">
      <alignment horizontal="center"/>
    </xf>
    <xf numFmtId="1" fontId="1" fillId="8" borderId="40" xfId="2" applyNumberFormat="1" applyFont="1" applyFill="1" applyBorder="1" applyAlignment="1">
      <alignment horizontal="center"/>
    </xf>
    <xf numFmtId="2" fontId="3" fillId="0" borderId="37" xfId="2" applyNumberFormat="1" applyFont="1" applyBorder="1" applyAlignment="1">
      <alignment horizontal="center"/>
    </xf>
    <xf numFmtId="2" fontId="1" fillId="0" borderId="40" xfId="2" applyNumberFormat="1" applyFont="1" applyBorder="1" applyAlignment="1">
      <alignment horizontal="center"/>
    </xf>
    <xf numFmtId="0" fontId="6" fillId="2" borderId="26" xfId="2" applyFont="1" applyFill="1" applyBorder="1"/>
    <xf numFmtId="0" fontId="6" fillId="2" borderId="26" xfId="2" applyFont="1" applyFill="1" applyBorder="1" applyAlignment="1">
      <alignment horizontal="center"/>
    </xf>
    <xf numFmtId="2" fontId="1" fillId="2" borderId="26" xfId="2" applyNumberFormat="1" applyFont="1" applyFill="1" applyBorder="1" applyAlignment="1">
      <alignment horizontal="center"/>
    </xf>
    <xf numFmtId="1" fontId="1" fillId="2" borderId="26" xfId="2" applyNumberFormat="1" applyFont="1" applyFill="1" applyBorder="1" applyAlignment="1">
      <alignment horizontal="center"/>
    </xf>
    <xf numFmtId="0" fontId="1" fillId="2" borderId="26" xfId="2" applyFont="1" applyFill="1" applyBorder="1" applyAlignment="1">
      <alignment horizontal="center"/>
    </xf>
    <xf numFmtId="0" fontId="5" fillId="2" borderId="26" xfId="2" applyFill="1" applyBorder="1"/>
    <xf numFmtId="0" fontId="5" fillId="2" borderId="26" xfId="2" applyFill="1" applyBorder="1" applyAlignment="1">
      <alignment horizontal="center"/>
    </xf>
    <xf numFmtId="0" fontId="1" fillId="0" borderId="32" xfId="2" applyFont="1" applyBorder="1"/>
    <xf numFmtId="0" fontId="6" fillId="0" borderId="37" xfId="2" applyFont="1" applyBorder="1" applyAlignment="1">
      <alignment horizontal="center"/>
    </xf>
    <xf numFmtId="0" fontId="6" fillId="0" borderId="36" xfId="2" applyFont="1" applyBorder="1" applyAlignment="1">
      <alignment horizontal="center"/>
    </xf>
    <xf numFmtId="0" fontId="6" fillId="0" borderId="27" xfId="2" applyFont="1" applyBorder="1" applyAlignment="1">
      <alignment horizontal="center"/>
    </xf>
    <xf numFmtId="0" fontId="9" fillId="0" borderId="36" xfId="2" applyFont="1" applyBorder="1" applyAlignment="1">
      <alignment horizontal="center"/>
    </xf>
    <xf numFmtId="0" fontId="9" fillId="0" borderId="37" xfId="2" applyFont="1" applyBorder="1" applyAlignment="1">
      <alignment horizontal="center"/>
    </xf>
    <xf numFmtId="0" fontId="9" fillId="0" borderId="27" xfId="2" applyFont="1" applyBorder="1" applyAlignment="1">
      <alignment horizontal="center"/>
    </xf>
    <xf numFmtId="10" fontId="6" fillId="0" borderId="27" xfId="2" applyNumberFormat="1" applyFont="1" applyBorder="1" applyAlignment="1">
      <alignment horizontal="center"/>
    </xf>
    <xf numFmtId="9" fontId="6" fillId="0" borderId="27" xfId="2" applyNumberFormat="1" applyFont="1" applyBorder="1" applyAlignment="1">
      <alignment horizontal="center"/>
    </xf>
    <xf numFmtId="0" fontId="6" fillId="0" borderId="28" xfId="2" applyFont="1" applyBorder="1" applyAlignment="1">
      <alignment horizontal="center"/>
    </xf>
    <xf numFmtId="0" fontId="6" fillId="0" borderId="30" xfId="2" applyFont="1" applyBorder="1" applyAlignment="1">
      <alignment horizontal="center"/>
    </xf>
    <xf numFmtId="0" fontId="1" fillId="0" borderId="30" xfId="2" applyFont="1" applyBorder="1"/>
    <xf numFmtId="10" fontId="6" fillId="0" borderId="37" xfId="2" applyNumberFormat="1" applyFont="1" applyBorder="1" applyAlignment="1">
      <alignment horizontal="center"/>
    </xf>
    <xf numFmtId="9" fontId="6" fillId="0" borderId="37" xfId="2" applyNumberFormat="1" applyFont="1" applyBorder="1" applyAlignment="1">
      <alignment horizontal="center"/>
    </xf>
    <xf numFmtId="2" fontId="17" fillId="7" borderId="26" xfId="2" applyNumberFormat="1" applyFont="1" applyFill="1" applyBorder="1" applyAlignment="1">
      <alignment horizontal="center"/>
    </xf>
    <xf numFmtId="0" fontId="6" fillId="2" borderId="27" xfId="2" applyFont="1" applyFill="1" applyBorder="1"/>
    <xf numFmtId="0" fontId="6" fillId="2" borderId="27" xfId="2" applyFont="1" applyFill="1" applyBorder="1" applyAlignment="1">
      <alignment horizontal="center"/>
    </xf>
    <xf numFmtId="2" fontId="1" fillId="2" borderId="27" xfId="2" applyNumberFormat="1" applyFont="1" applyFill="1" applyBorder="1" applyAlignment="1">
      <alignment horizontal="center"/>
    </xf>
    <xf numFmtId="2" fontId="17" fillId="7" borderId="27" xfId="2" applyNumberFormat="1" applyFont="1" applyFill="1" applyBorder="1" applyAlignment="1">
      <alignment horizontal="center"/>
    </xf>
    <xf numFmtId="1" fontId="1" fillId="2" borderId="27" xfId="2" applyNumberFormat="1" applyFont="1" applyFill="1" applyBorder="1" applyAlignment="1">
      <alignment horizontal="center"/>
    </xf>
    <xf numFmtId="0" fontId="1" fillId="2" borderId="27" xfId="2" applyFont="1" applyFill="1" applyBorder="1" applyAlignment="1">
      <alignment horizontal="center"/>
    </xf>
    <xf numFmtId="0" fontId="16" fillId="0" borderId="36" xfId="2" applyFont="1" applyBorder="1" applyAlignment="1">
      <alignment horizontal="center"/>
    </xf>
    <xf numFmtId="0" fontId="16" fillId="0" borderId="37" xfId="2" applyFont="1" applyBorder="1" applyAlignment="1">
      <alignment horizontal="center"/>
    </xf>
    <xf numFmtId="0" fontId="16" fillId="0" borderId="27" xfId="2" applyFont="1" applyBorder="1" applyAlignment="1">
      <alignment horizontal="center"/>
    </xf>
    <xf numFmtId="0" fontId="39" fillId="0" borderId="0" xfId="0" applyFont="1"/>
    <xf numFmtId="0" fontId="40" fillId="0" borderId="0" xfId="0" applyFont="1"/>
    <xf numFmtId="2" fontId="26" fillId="18" borderId="0" xfId="0" applyNumberFormat="1" applyFont="1" applyFill="1" applyAlignment="1">
      <alignment horizontal="center"/>
    </xf>
    <xf numFmtId="2" fontId="10" fillId="0" borderId="0" xfId="0" applyNumberFormat="1" applyFont="1"/>
    <xf numFmtId="2" fontId="10" fillId="14" borderId="13" xfId="0" applyNumberFormat="1" applyFont="1" applyFill="1" applyBorder="1"/>
    <xf numFmtId="0" fontId="41" fillId="0" borderId="0" xfId="0" applyFont="1"/>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42" fillId="0" borderId="0" xfId="0" applyFont="1"/>
    <xf numFmtId="0" fontId="0" fillId="0" borderId="35" xfId="0" applyBorder="1"/>
    <xf numFmtId="0" fontId="1" fillId="0" borderId="35" xfId="2" applyFont="1" applyBorder="1" applyAlignment="1">
      <alignment horizontal="center"/>
    </xf>
    <xf numFmtId="0" fontId="1" fillId="0" borderId="40" xfId="2" applyFont="1" applyBorder="1" applyAlignment="1">
      <alignment horizontal="center"/>
    </xf>
    <xf numFmtId="0" fontId="1" fillId="22" borderId="40" xfId="2" applyFont="1" applyFill="1" applyBorder="1" applyAlignment="1">
      <alignment horizontal="center"/>
    </xf>
    <xf numFmtId="0" fontId="1" fillId="22" borderId="26" xfId="2" applyFont="1" applyFill="1" applyBorder="1" applyAlignment="1">
      <alignment horizontal="center"/>
    </xf>
    <xf numFmtId="0" fontId="19" fillId="0" borderId="0" xfId="0" applyFont="1" applyAlignment="1">
      <alignment vertical="top" wrapText="1"/>
    </xf>
    <xf numFmtId="0" fontId="27" fillId="19" borderId="18" xfId="0" applyFont="1" applyFill="1" applyBorder="1" applyAlignment="1">
      <alignment horizontal="center" vertical="center" textRotation="255"/>
    </xf>
    <xf numFmtId="0" fontId="27" fillId="19" borderId="19" xfId="0" applyFont="1" applyFill="1" applyBorder="1" applyAlignment="1">
      <alignment horizontal="center" vertical="center" textRotation="255"/>
    </xf>
    <xf numFmtId="0" fontId="27" fillId="19" borderId="20" xfId="0" applyFont="1" applyFill="1" applyBorder="1" applyAlignment="1">
      <alignment horizontal="center" vertical="center" textRotation="255"/>
    </xf>
    <xf numFmtId="0" fontId="28" fillId="13" borderId="18" xfId="0" applyFont="1" applyFill="1" applyBorder="1" applyAlignment="1">
      <alignment horizontal="center" vertical="center" textRotation="255"/>
    </xf>
    <xf numFmtId="0" fontId="28" fillId="13" borderId="19" xfId="0" applyFont="1" applyFill="1" applyBorder="1" applyAlignment="1">
      <alignment horizontal="center" vertical="center" textRotation="255"/>
    </xf>
    <xf numFmtId="0" fontId="28" fillId="13" borderId="20" xfId="0" applyFont="1" applyFill="1" applyBorder="1" applyAlignment="1">
      <alignment horizontal="center" vertical="center" textRotation="255"/>
    </xf>
    <xf numFmtId="0" fontId="32" fillId="23" borderId="18" xfId="0" applyFont="1" applyFill="1" applyBorder="1" applyAlignment="1">
      <alignment horizontal="center" vertical="center" textRotation="255"/>
    </xf>
    <xf numFmtId="0" fontId="32" fillId="23" borderId="19" xfId="0" applyFont="1" applyFill="1" applyBorder="1" applyAlignment="1">
      <alignment horizontal="center" vertical="center" textRotation="255"/>
    </xf>
    <xf numFmtId="0" fontId="32" fillId="23" borderId="20" xfId="0" applyFont="1" applyFill="1" applyBorder="1" applyAlignment="1">
      <alignment horizontal="center" vertical="center" textRotation="255"/>
    </xf>
    <xf numFmtId="0" fontId="37" fillId="21" borderId="14" xfId="0" applyFont="1" applyFill="1" applyBorder="1" applyAlignment="1">
      <alignment horizontal="center" textRotation="255"/>
    </xf>
    <xf numFmtId="0" fontId="37" fillId="21" borderId="15" xfId="0" applyFont="1" applyFill="1" applyBorder="1" applyAlignment="1">
      <alignment horizontal="center" textRotation="255"/>
    </xf>
    <xf numFmtId="0" fontId="37" fillId="21" borderId="16" xfId="0" applyFont="1" applyFill="1" applyBorder="1" applyAlignment="1">
      <alignment horizontal="center" textRotation="255"/>
    </xf>
    <xf numFmtId="0" fontId="32" fillId="24" borderId="14" xfId="0" applyFont="1" applyFill="1" applyBorder="1" applyAlignment="1">
      <alignment horizontal="center" vertical="center" textRotation="255"/>
    </xf>
    <xf numFmtId="0" fontId="32" fillId="24" borderId="15" xfId="0" applyFont="1" applyFill="1" applyBorder="1" applyAlignment="1">
      <alignment horizontal="center" vertical="center" textRotation="255"/>
    </xf>
    <xf numFmtId="0" fontId="32" fillId="24" borderId="16" xfId="0" applyFont="1" applyFill="1" applyBorder="1" applyAlignment="1">
      <alignment horizontal="center" vertical="center" textRotation="255"/>
    </xf>
    <xf numFmtId="0" fontId="24" fillId="9" borderId="18" xfId="0" applyFont="1" applyFill="1" applyBorder="1" applyAlignment="1">
      <alignment horizontal="center" vertical="center" textRotation="255"/>
    </xf>
    <xf numFmtId="0" fontId="24" fillId="9" borderId="19" xfId="0" applyFont="1" applyFill="1" applyBorder="1" applyAlignment="1">
      <alignment horizontal="center" vertical="center" textRotation="255"/>
    </xf>
    <xf numFmtId="0" fontId="24" fillId="9" borderId="20" xfId="0" applyFont="1" applyFill="1" applyBorder="1" applyAlignment="1">
      <alignment horizontal="center" vertical="center" textRotation="255"/>
    </xf>
    <xf numFmtId="0" fontId="27" fillId="12" borderId="18" xfId="0" applyFont="1" applyFill="1" applyBorder="1" applyAlignment="1">
      <alignment horizontal="center" vertical="center" textRotation="255"/>
    </xf>
    <xf numFmtId="0" fontId="27" fillId="12" borderId="19" xfId="0" applyFont="1" applyFill="1" applyBorder="1" applyAlignment="1">
      <alignment horizontal="center" vertical="center" textRotation="255"/>
    </xf>
    <xf numFmtId="0" fontId="27" fillId="12" borderId="20" xfId="0" applyFont="1" applyFill="1" applyBorder="1" applyAlignment="1">
      <alignment horizontal="center" vertical="center" textRotation="255"/>
    </xf>
    <xf numFmtId="0" fontId="28" fillId="16" borderId="18" xfId="0" applyFont="1" applyFill="1" applyBorder="1" applyAlignment="1">
      <alignment horizontal="center" vertical="center" textRotation="255"/>
    </xf>
    <xf numFmtId="0" fontId="28" fillId="16" borderId="19" xfId="0" applyFont="1" applyFill="1" applyBorder="1" applyAlignment="1">
      <alignment horizontal="center" vertical="center" textRotation="255"/>
    </xf>
    <xf numFmtId="0" fontId="28" fillId="16" borderId="20" xfId="0" applyFont="1" applyFill="1" applyBorder="1" applyAlignment="1">
      <alignment horizontal="center" vertical="center" textRotation="255"/>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33CCCC"/>
      <color rgb="FFFFCC99"/>
      <color rgb="FF6CA6DA"/>
      <color rgb="FF6EA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www.equity.org.uk" TargetMode="External"/><Relationship Id="rId3" Type="http://schemas.openxmlformats.org/officeDocument/2006/relationships/hyperlink" Target="https://uktheatre.org/" TargetMode="External"/><Relationship Id="rId7" Type="http://schemas.openxmlformats.org/officeDocument/2006/relationships/image" Target="../media/image4.emf"/><Relationship Id="rId2" Type="http://schemas.openxmlformats.org/officeDocument/2006/relationships/image" Target="../media/image1.png"/><Relationship Id="rId1" Type="http://schemas.openxmlformats.org/officeDocument/2006/relationships/hyperlink" Target="https://solt.co.uk/" TargetMode="External"/><Relationship Id="rId6" Type="http://schemas.openxmlformats.org/officeDocument/2006/relationships/image" Target="../media/image3.jpeg"/><Relationship Id="rId5" Type="http://schemas.openxmlformats.org/officeDocument/2006/relationships/hyperlink" Target="https://www.itc-arts.org/" TargetMode="External"/><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17</xdr:row>
      <xdr:rowOff>9525</xdr:rowOff>
    </xdr:from>
    <xdr:to>
      <xdr:col>8</xdr:col>
      <xdr:colOff>381000</xdr:colOff>
      <xdr:row>25</xdr:row>
      <xdr:rowOff>114300</xdr:rowOff>
    </xdr:to>
    <xdr:pic>
      <xdr:nvPicPr>
        <xdr:cNvPr id="13338" name="Picture 2">
          <a:hlinkClick xmlns:r="http://schemas.openxmlformats.org/officeDocument/2006/relationships" r:id="rId1"/>
          <a:extLst>
            <a:ext uri="{FF2B5EF4-FFF2-40B4-BE49-F238E27FC236}">
              <a16:creationId xmlns:a16="http://schemas.microsoft.com/office/drawing/2014/main" id="{21A3AA9F-A25F-4A18-8A39-8D408063FD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67125" y="2819400"/>
          <a:ext cx="15906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9525</xdr:colOff>
      <xdr:row>16</xdr:row>
      <xdr:rowOff>152400</xdr:rowOff>
    </xdr:from>
    <xdr:to>
      <xdr:col>11</xdr:col>
      <xdr:colOff>409575</xdr:colOff>
      <xdr:row>25</xdr:row>
      <xdr:rowOff>123825</xdr:rowOff>
    </xdr:to>
    <xdr:pic>
      <xdr:nvPicPr>
        <xdr:cNvPr id="13339" name="Picture 4">
          <a:hlinkClick xmlns:r="http://schemas.openxmlformats.org/officeDocument/2006/relationships" r:id="rId3"/>
          <a:extLst>
            <a:ext uri="{FF2B5EF4-FFF2-40B4-BE49-F238E27FC236}">
              <a16:creationId xmlns:a16="http://schemas.microsoft.com/office/drawing/2014/main" id="{9F0BE6EF-EEF8-42B9-B419-183410E8D6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95925" y="2800350"/>
          <a:ext cx="16192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571500</xdr:colOff>
      <xdr:row>17</xdr:row>
      <xdr:rowOff>0</xdr:rowOff>
    </xdr:from>
    <xdr:to>
      <xdr:col>15</xdr:col>
      <xdr:colOff>47625</xdr:colOff>
      <xdr:row>25</xdr:row>
      <xdr:rowOff>85725</xdr:rowOff>
    </xdr:to>
    <xdr:pic>
      <xdr:nvPicPr>
        <xdr:cNvPr id="13340" name="Picture 6">
          <a:hlinkClick xmlns:r="http://schemas.openxmlformats.org/officeDocument/2006/relationships" r:id="rId5"/>
          <a:extLst>
            <a:ext uri="{FF2B5EF4-FFF2-40B4-BE49-F238E27FC236}">
              <a16:creationId xmlns:a16="http://schemas.microsoft.com/office/drawing/2014/main" id="{5A45BE0D-38EF-49F8-801F-BE4762D56DB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77100" y="2809875"/>
          <a:ext cx="19145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0</xdr:rowOff>
    </xdr:from>
    <xdr:to>
      <xdr:col>7</xdr:col>
      <xdr:colOff>9525</xdr:colOff>
      <xdr:row>7</xdr:row>
      <xdr:rowOff>9525</xdr:rowOff>
    </xdr:to>
    <xdr:pic>
      <xdr:nvPicPr>
        <xdr:cNvPr id="13343" name="Picture 11">
          <a:extLst>
            <a:ext uri="{FF2B5EF4-FFF2-40B4-BE49-F238E27FC236}">
              <a16:creationId xmlns:a16="http://schemas.microsoft.com/office/drawing/2014/main" id="{5D5AF210-4C8F-47A2-8762-C87AF0DB73F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9125" y="161925"/>
          <a:ext cx="36576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19050</xdr:colOff>
      <xdr:row>3</xdr:row>
      <xdr:rowOff>152400</xdr:rowOff>
    </xdr:from>
    <xdr:ext cx="1741839" cy="655885"/>
    <xdr:sp macro="" textlink="">
      <xdr:nvSpPr>
        <xdr:cNvPr id="2" name="Rectangle 1">
          <a:extLst>
            <a:ext uri="{FF2B5EF4-FFF2-40B4-BE49-F238E27FC236}">
              <a16:creationId xmlns:a16="http://schemas.microsoft.com/office/drawing/2014/main" id="{22F15558-D037-4A5F-9F51-A5A09F941A4A}"/>
            </a:ext>
          </a:extLst>
        </xdr:cNvPr>
        <xdr:cNvSpPr/>
      </xdr:nvSpPr>
      <xdr:spPr>
        <a:xfrm>
          <a:off x="8553450" y="638175"/>
          <a:ext cx="1741839" cy="655885"/>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n-US" sz="3600" b="1" cap="none" spc="0">
              <a:ln/>
              <a:solidFill>
                <a:srgbClr val="7030A0">
                  <a:alpha val="90000"/>
                </a:srgbClr>
              </a:solidFill>
              <a:effectLst/>
            </a:rPr>
            <a:t>2024-25</a:t>
          </a:r>
        </a:p>
      </xdr:txBody>
    </xdr:sp>
    <xdr:clientData/>
  </xdr:oneCellAnchor>
  <xdr:twoCellAnchor editAs="oneCell">
    <xdr:from>
      <xdr:col>0</xdr:col>
      <xdr:colOff>485775</xdr:colOff>
      <xdr:row>21</xdr:row>
      <xdr:rowOff>152400</xdr:rowOff>
    </xdr:from>
    <xdr:to>
      <xdr:col>4</xdr:col>
      <xdr:colOff>269875</xdr:colOff>
      <xdr:row>30</xdr:row>
      <xdr:rowOff>0</xdr:rowOff>
    </xdr:to>
    <xdr:pic>
      <xdr:nvPicPr>
        <xdr:cNvPr id="6" name="Picture 5">
          <a:hlinkClick xmlns:r="http://schemas.openxmlformats.org/officeDocument/2006/relationships" r:id="rId8"/>
          <a:extLst>
            <a:ext uri="{FF2B5EF4-FFF2-40B4-BE49-F238E27FC236}">
              <a16:creationId xmlns:a16="http://schemas.microsoft.com/office/drawing/2014/main" id="{067ED526-1EF9-ADA2-8FEA-55123EF60BB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85775" y="3667125"/>
          <a:ext cx="2222500" cy="1333500"/>
        </a:xfrm>
        <a:prstGeom prst="rect">
          <a:avLst/>
        </a:prstGeom>
      </xdr:spPr>
    </xdr:pic>
    <xdr:clientData/>
  </xdr:twoCellAnchor>
  <xdr:twoCellAnchor editAs="oneCell">
    <xdr:from>
      <xdr:col>1</xdr:col>
      <xdr:colOff>9525</xdr:colOff>
      <xdr:row>13</xdr:row>
      <xdr:rowOff>9525</xdr:rowOff>
    </xdr:from>
    <xdr:to>
      <xdr:col>4</xdr:col>
      <xdr:colOff>200025</xdr:colOff>
      <xdr:row>18</xdr:row>
      <xdr:rowOff>141451</xdr:rowOff>
    </xdr:to>
    <xdr:pic>
      <xdr:nvPicPr>
        <xdr:cNvPr id="3" name="Picture 2">
          <a:extLst>
            <a:ext uri="{FF2B5EF4-FFF2-40B4-BE49-F238E27FC236}">
              <a16:creationId xmlns:a16="http://schemas.microsoft.com/office/drawing/2014/main" id="{19B3630F-F441-4345-BFBF-13D97EFA8106}"/>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19125" y="2314575"/>
          <a:ext cx="2019300" cy="970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workbookViewId="0">
      <selection activeCell="B12" sqref="B12"/>
    </sheetView>
  </sheetViews>
  <sheetFormatPr defaultRowHeight="12.75" x14ac:dyDescent="0.2"/>
  <sheetData>
    <row r="1" spans="1:19" x14ac:dyDescent="0.2">
      <c r="A1" s="279" t="s">
        <v>137</v>
      </c>
    </row>
    <row r="2" spans="1:19" x14ac:dyDescent="0.2">
      <c r="I2" s="41" t="s">
        <v>61</v>
      </c>
    </row>
    <row r="3" spans="1:19" ht="26.25" customHeight="1" x14ac:dyDescent="0.2">
      <c r="I3" s="289" t="s">
        <v>136</v>
      </c>
      <c r="J3" s="289"/>
      <c r="K3" s="289"/>
      <c r="L3" s="289"/>
      <c r="M3" s="289"/>
      <c r="N3" s="289"/>
      <c r="O3" s="289"/>
      <c r="P3" s="289"/>
      <c r="Q3" s="289"/>
      <c r="R3" s="289"/>
      <c r="S3" s="289"/>
    </row>
    <row r="4" spans="1:19" x14ac:dyDescent="0.2">
      <c r="I4" s="282"/>
      <c r="J4" s="280"/>
      <c r="K4" s="281"/>
      <c r="L4" s="281"/>
      <c r="M4" s="281"/>
      <c r="N4" s="281"/>
      <c r="O4" s="281"/>
      <c r="P4" s="281"/>
      <c r="Q4" s="281"/>
      <c r="R4" s="281"/>
      <c r="S4" s="281"/>
    </row>
    <row r="5" spans="1:19" x14ac:dyDescent="0.2">
      <c r="J5" s="40"/>
    </row>
    <row r="6" spans="1:19" x14ac:dyDescent="0.2">
      <c r="I6" s="39" t="s">
        <v>62</v>
      </c>
      <c r="L6" s="8" t="s">
        <v>131</v>
      </c>
      <c r="R6" s="7"/>
    </row>
    <row r="7" spans="1:19" x14ac:dyDescent="0.2">
      <c r="I7" s="274" t="s">
        <v>63</v>
      </c>
      <c r="L7" s="8" t="s">
        <v>131</v>
      </c>
    </row>
    <row r="8" spans="1:19" x14ac:dyDescent="0.2">
      <c r="I8" s="283" t="s">
        <v>64</v>
      </c>
      <c r="L8" s="8" t="s">
        <v>131</v>
      </c>
    </row>
    <row r="10" spans="1:19" ht="13.5" thickBot="1" x14ac:dyDescent="0.25"/>
    <row r="11" spans="1:19" x14ac:dyDescent="0.2">
      <c r="F11" s="24"/>
      <c r="G11" s="25"/>
      <c r="H11" s="25"/>
      <c r="I11" s="25"/>
      <c r="J11" s="25"/>
      <c r="K11" s="25"/>
      <c r="L11" s="25"/>
      <c r="M11" s="25"/>
      <c r="N11" s="25"/>
      <c r="O11" s="25"/>
      <c r="P11" s="25"/>
      <c r="Q11" s="26"/>
    </row>
    <row r="12" spans="1:19" ht="13.5" x14ac:dyDescent="0.25">
      <c r="F12" s="27"/>
      <c r="G12" s="31" t="s">
        <v>55</v>
      </c>
      <c r="H12" s="31"/>
      <c r="I12" s="31"/>
      <c r="J12" s="31"/>
      <c r="K12" s="31"/>
      <c r="L12" s="31"/>
      <c r="M12" s="31"/>
      <c r="N12" s="31"/>
      <c r="O12" s="31"/>
      <c r="P12" s="31"/>
      <c r="Q12" s="28"/>
    </row>
    <row r="13" spans="1:19" ht="13.5" x14ac:dyDescent="0.25">
      <c r="F13" s="27"/>
      <c r="G13" s="31"/>
      <c r="H13" s="31"/>
      <c r="I13" s="31"/>
      <c r="J13" s="31"/>
      <c r="K13" s="31"/>
      <c r="L13" s="31"/>
      <c r="M13" s="31"/>
      <c r="N13" s="31"/>
      <c r="O13" s="31"/>
      <c r="P13" s="31"/>
      <c r="Q13" s="28"/>
    </row>
    <row r="14" spans="1:19" ht="13.5" x14ac:dyDescent="0.25">
      <c r="F14" s="27"/>
      <c r="G14" s="31" t="s">
        <v>53</v>
      </c>
      <c r="H14" s="31"/>
      <c r="I14" s="31"/>
      <c r="J14" s="31"/>
      <c r="K14" s="31"/>
      <c r="L14" s="31"/>
      <c r="M14" s="31" t="s">
        <v>59</v>
      </c>
      <c r="N14" s="31"/>
      <c r="O14" s="31"/>
      <c r="P14" s="31"/>
      <c r="Q14" s="28"/>
    </row>
    <row r="15" spans="1:19" ht="13.5" x14ac:dyDescent="0.25">
      <c r="F15" s="27"/>
      <c r="G15" s="31"/>
      <c r="H15" s="31"/>
      <c r="I15" s="31"/>
      <c r="J15" s="31"/>
      <c r="K15" s="31"/>
      <c r="L15" s="31"/>
      <c r="M15" s="31"/>
      <c r="N15" s="31"/>
      <c r="O15" s="31"/>
      <c r="P15" s="31"/>
      <c r="Q15" s="28"/>
    </row>
    <row r="16" spans="1:19" ht="13.5" x14ac:dyDescent="0.25">
      <c r="F16" s="27"/>
      <c r="G16" s="31" t="s">
        <v>54</v>
      </c>
      <c r="H16" s="31"/>
      <c r="I16" s="31"/>
      <c r="J16" s="31"/>
      <c r="K16" s="31"/>
      <c r="L16" s="31"/>
      <c r="M16" s="31"/>
      <c r="N16" s="31"/>
      <c r="O16" s="31"/>
      <c r="P16" s="31"/>
      <c r="Q16" s="28"/>
    </row>
    <row r="17" spans="3:17" x14ac:dyDescent="0.2">
      <c r="F17" s="27"/>
      <c r="Q17" s="28"/>
    </row>
    <row r="18" spans="3:17" x14ac:dyDescent="0.2">
      <c r="F18" s="27"/>
      <c r="Q18" s="28"/>
    </row>
    <row r="19" spans="3:17" x14ac:dyDescent="0.2">
      <c r="F19" s="27"/>
      <c r="Q19" s="28"/>
    </row>
    <row r="20" spans="3:17" x14ac:dyDescent="0.2">
      <c r="F20" s="27"/>
      <c r="Q20" s="28"/>
    </row>
    <row r="21" spans="3:17" ht="17.25" x14ac:dyDescent="0.3">
      <c r="C21" s="38" t="s">
        <v>138</v>
      </c>
      <c r="F21" s="27"/>
      <c r="Q21" s="28"/>
    </row>
    <row r="22" spans="3:17" x14ac:dyDescent="0.2">
      <c r="F22" s="27"/>
      <c r="Q22" s="28"/>
    </row>
    <row r="23" spans="3:17" x14ac:dyDescent="0.2">
      <c r="F23" s="27"/>
      <c r="Q23" s="28"/>
    </row>
    <row r="24" spans="3:17" x14ac:dyDescent="0.2">
      <c r="F24" s="27"/>
      <c r="Q24" s="28"/>
    </row>
    <row r="25" spans="3:17" x14ac:dyDescent="0.2">
      <c r="F25" s="27"/>
      <c r="Q25" s="28"/>
    </row>
    <row r="26" spans="3:17" x14ac:dyDescent="0.2">
      <c r="F26" s="27"/>
      <c r="Q26" s="28"/>
    </row>
    <row r="27" spans="3:17" x14ac:dyDescent="0.2">
      <c r="F27" s="27"/>
      <c r="Q27" s="28"/>
    </row>
    <row r="28" spans="3:17" ht="13.5" x14ac:dyDescent="0.25">
      <c r="F28" s="32"/>
      <c r="G28" s="31"/>
      <c r="H28" s="31"/>
      <c r="I28" s="31"/>
      <c r="J28" s="31"/>
      <c r="Q28" s="28"/>
    </row>
    <row r="29" spans="3:17" ht="13.5" x14ac:dyDescent="0.25">
      <c r="F29" s="32"/>
      <c r="G29" s="33" t="s">
        <v>58</v>
      </c>
      <c r="H29" s="34"/>
      <c r="I29" s="35"/>
      <c r="J29" s="31"/>
      <c r="L29" s="275" t="s">
        <v>125</v>
      </c>
      <c r="M29" s="274"/>
      <c r="Q29" s="28"/>
    </row>
    <row r="30" spans="3:17" ht="13.5" x14ac:dyDescent="0.25">
      <c r="F30" s="32"/>
      <c r="G30" s="31"/>
      <c r="H30" s="31"/>
      <c r="I30" s="31"/>
      <c r="J30" s="31"/>
      <c r="Q30" s="28"/>
    </row>
    <row r="31" spans="3:17" ht="17.25" x14ac:dyDescent="0.3">
      <c r="C31" s="38" t="s">
        <v>60</v>
      </c>
      <c r="F31" s="32"/>
      <c r="G31" s="31"/>
      <c r="H31" s="31"/>
      <c r="I31" s="31"/>
      <c r="J31" s="31"/>
      <c r="Q31" s="28"/>
    </row>
    <row r="32" spans="3:17" ht="14.25" thickBot="1" x14ac:dyDescent="0.3">
      <c r="F32" s="36"/>
      <c r="G32" s="37"/>
      <c r="H32" s="37"/>
      <c r="I32" s="37"/>
      <c r="J32" s="37"/>
      <c r="K32" s="29"/>
      <c r="L32" s="29"/>
      <c r="M32" s="29"/>
      <c r="N32" s="29"/>
      <c r="O32" s="29"/>
      <c r="P32" s="29"/>
      <c r="Q32" s="30"/>
    </row>
    <row r="35" spans="7:8" x14ac:dyDescent="0.2">
      <c r="G35" s="7"/>
      <c r="H35" s="23"/>
    </row>
  </sheetData>
  <mergeCells count="1">
    <mergeCell ref="I3:S3"/>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K28"/>
  <sheetViews>
    <sheetView workbookViewId="0">
      <selection activeCell="I6" sqref="I6"/>
    </sheetView>
  </sheetViews>
  <sheetFormatPr defaultColWidth="9.140625" defaultRowHeight="12.75" x14ac:dyDescent="0.2"/>
  <cols>
    <col min="1" max="1" width="4.42578125" style="10" customWidth="1"/>
    <col min="2" max="2" width="18.42578125" style="10" customWidth="1"/>
    <col min="3" max="3" width="5.7109375" style="10" customWidth="1"/>
    <col min="4" max="4" width="12.42578125" style="10" customWidth="1"/>
    <col min="5" max="5" width="13.7109375" style="10" customWidth="1"/>
    <col min="6" max="6" width="12.85546875" style="10" customWidth="1"/>
    <col min="7" max="7" width="8.28515625" style="10" customWidth="1"/>
    <col min="8" max="8" width="10.42578125" style="10" customWidth="1"/>
    <col min="9" max="9" width="10.7109375" style="10" customWidth="1"/>
    <col min="10" max="10" width="9.28515625" style="10" customWidth="1"/>
    <col min="11" max="11" width="17.28515625" style="10" customWidth="1"/>
    <col min="12" max="16384" width="9.140625" style="10"/>
  </cols>
  <sheetData>
    <row r="1" spans="1:11" x14ac:dyDescent="0.2">
      <c r="A1" s="13"/>
      <c r="B1" s="14" t="s">
        <v>44</v>
      </c>
      <c r="C1" s="14"/>
      <c r="D1" s="11"/>
      <c r="E1" s="11"/>
      <c r="F1" s="9"/>
      <c r="G1" s="8"/>
      <c r="H1" s="9" t="s">
        <v>126</v>
      </c>
      <c r="I1" s="8" t="s">
        <v>132</v>
      </c>
      <c r="J1" s="11"/>
      <c r="K1" s="13"/>
    </row>
    <row r="2" spans="1:11" x14ac:dyDescent="0.2">
      <c r="A2" s="13"/>
      <c r="B2" s="14"/>
      <c r="C2" s="14"/>
      <c r="D2" s="13"/>
      <c r="E2" s="13"/>
      <c r="F2" s="13"/>
      <c r="G2" s="13"/>
      <c r="H2" s="13"/>
      <c r="I2" s="13"/>
      <c r="J2" s="13"/>
      <c r="K2" s="13"/>
    </row>
    <row r="3" spans="1:11" x14ac:dyDescent="0.2">
      <c r="A3" s="13"/>
      <c r="B3" s="3" t="s">
        <v>7</v>
      </c>
      <c r="C3" s="4"/>
      <c r="D3" s="2"/>
      <c r="E3" s="2"/>
      <c r="F3" s="2"/>
      <c r="G3" s="13"/>
      <c r="H3" s="13"/>
      <c r="I3" s="13"/>
      <c r="J3" s="13"/>
      <c r="K3" s="13"/>
    </row>
    <row r="4" spans="1:11" ht="13.5" thickBot="1" x14ac:dyDescent="0.25">
      <c r="A4" s="13"/>
      <c r="B4" s="3"/>
      <c r="C4" s="4"/>
      <c r="D4" s="2"/>
      <c r="E4" s="2"/>
      <c r="F4" s="2"/>
      <c r="G4" s="13"/>
      <c r="H4" s="13"/>
      <c r="I4" s="13"/>
      <c r="J4" s="13"/>
      <c r="K4" s="13"/>
    </row>
    <row r="5" spans="1:11" ht="14.25" thickTop="1" thickBot="1" x14ac:dyDescent="0.25">
      <c r="A5" s="13"/>
      <c r="B5" s="182"/>
      <c r="C5" s="183"/>
      <c r="D5" s="184"/>
      <c r="E5" s="184"/>
      <c r="F5" s="185"/>
      <c r="G5" s="13"/>
      <c r="H5" s="13"/>
      <c r="I5" s="13"/>
      <c r="J5" s="13"/>
      <c r="K5" s="13"/>
    </row>
    <row r="6" spans="1:11" ht="13.5" thickTop="1" x14ac:dyDescent="0.2">
      <c r="A6" s="13"/>
      <c r="B6" s="3"/>
      <c r="C6" s="3"/>
      <c r="D6" s="2"/>
      <c r="E6" s="2"/>
      <c r="F6" s="2"/>
      <c r="G6" s="13"/>
      <c r="H6" s="13"/>
      <c r="I6" s="13"/>
      <c r="J6" s="13"/>
      <c r="K6" s="13"/>
    </row>
    <row r="7" spans="1:1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c r="E11" s="259" t="s">
        <v>42</v>
      </c>
      <c r="F11" s="254" t="s">
        <v>41</v>
      </c>
      <c r="G11" s="252" t="s">
        <v>40</v>
      </c>
      <c r="H11" s="252" t="s">
        <v>39</v>
      </c>
      <c r="I11" s="252" t="s">
        <v>3</v>
      </c>
      <c r="J11" s="252"/>
      <c r="K11" s="173"/>
    </row>
    <row r="12" spans="1:11" x14ac:dyDescent="0.2">
      <c r="A12" s="13"/>
      <c r="B12" s="167" t="s">
        <v>38</v>
      </c>
      <c r="C12" s="233" t="s">
        <v>37</v>
      </c>
      <c r="D12" s="251" t="s">
        <v>0</v>
      </c>
      <c r="E12" s="260" t="s">
        <v>17</v>
      </c>
      <c r="F12" s="255" t="s">
        <v>36</v>
      </c>
      <c r="G12" s="251" t="s">
        <v>35</v>
      </c>
      <c r="H12" s="251" t="s">
        <v>2</v>
      </c>
      <c r="I12" s="251" t="s">
        <v>2</v>
      </c>
      <c r="J12" s="251" t="s">
        <v>4</v>
      </c>
      <c r="K12" s="251" t="s">
        <v>34</v>
      </c>
    </row>
    <row r="13" spans="1:11" ht="13.5" thickBot="1" x14ac:dyDescent="0.25">
      <c r="A13" s="13"/>
      <c r="B13" s="261"/>
      <c r="C13" s="168"/>
      <c r="D13" s="174"/>
      <c r="E13" s="260"/>
      <c r="F13" s="255" t="s">
        <v>6</v>
      </c>
      <c r="G13" s="251"/>
      <c r="H13" s="262">
        <v>0.03</v>
      </c>
      <c r="I13" s="263">
        <v>0.05</v>
      </c>
      <c r="J13" s="251"/>
      <c r="K13" s="174"/>
    </row>
    <row r="14" spans="1:11" ht="14.25" thickTop="1" thickBot="1" x14ac:dyDescent="0.25">
      <c r="A14" s="150">
        <v>1</v>
      </c>
      <c r="B14" s="243"/>
      <c r="C14" s="243"/>
      <c r="D14" s="244"/>
      <c r="E14" s="245">
        <v>0</v>
      </c>
      <c r="F14" s="154">
        <f>IF(('CAPS (current)'!J198)-E14&gt;0,E14-('CAPS (current)'!J198))+('CAPS (current)'!J198)</f>
        <v>0</v>
      </c>
      <c r="G14" s="246">
        <v>0</v>
      </c>
      <c r="H14" s="156">
        <f>ROUND(SUM(F14*3%)*G14,2)</f>
        <v>0</v>
      </c>
      <c r="I14" s="156">
        <f>ROUND(SUM(F14*5%)*G14,2)</f>
        <v>0</v>
      </c>
      <c r="J14" s="156">
        <f t="shared" ref="J14:J25" si="0">SUM(I14,H14)</f>
        <v>0</v>
      </c>
      <c r="K14" s="247"/>
    </row>
    <row r="15" spans="1:11" ht="14.25" thickTop="1" thickBot="1" x14ac:dyDescent="0.25">
      <c r="A15" s="150">
        <v>2</v>
      </c>
      <c r="B15" s="243"/>
      <c r="C15" s="243"/>
      <c r="D15" s="244"/>
      <c r="E15" s="245">
        <v>0</v>
      </c>
      <c r="F15" s="154">
        <f>IF(('CAPS (current)'!J198)-E15&gt;0,E15-('CAPS (current)'!J198))+('CAPS (current)'!J198)</f>
        <v>0</v>
      </c>
      <c r="G15" s="246">
        <v>0</v>
      </c>
      <c r="H15" s="156">
        <f t="shared" ref="H15:H25" si="1">SUM(F15*3%)*G15</f>
        <v>0</v>
      </c>
      <c r="I15" s="156">
        <f t="shared" ref="I15:I25" si="2">SUM(F15*5%)*G15</f>
        <v>0</v>
      </c>
      <c r="J15" s="156">
        <f t="shared" si="0"/>
        <v>0</v>
      </c>
      <c r="K15" s="247"/>
    </row>
    <row r="16" spans="1:11" ht="14.25" thickTop="1" thickBot="1" x14ac:dyDescent="0.25">
      <c r="A16" s="150">
        <v>3</v>
      </c>
      <c r="B16" s="243"/>
      <c r="C16" s="243"/>
      <c r="D16" s="244"/>
      <c r="E16" s="245">
        <v>0</v>
      </c>
      <c r="F16" s="154">
        <f>IF(('CAPS (current)'!J198)-E16&gt;0,E16-('CAPS (current)'!J198))+('CAPS (current)'!J198)</f>
        <v>0</v>
      </c>
      <c r="G16" s="246">
        <v>0</v>
      </c>
      <c r="H16" s="156">
        <f t="shared" si="1"/>
        <v>0</v>
      </c>
      <c r="I16" s="156">
        <f t="shared" si="2"/>
        <v>0</v>
      </c>
      <c r="J16" s="156">
        <f t="shared" si="0"/>
        <v>0</v>
      </c>
      <c r="K16" s="247"/>
    </row>
    <row r="17" spans="1:11" ht="14.25" thickTop="1" thickBot="1" x14ac:dyDescent="0.25">
      <c r="A17" s="150">
        <v>4</v>
      </c>
      <c r="B17" s="243"/>
      <c r="C17" s="243"/>
      <c r="D17" s="244"/>
      <c r="E17" s="245">
        <v>0</v>
      </c>
      <c r="F17" s="154">
        <f>IF(('CAPS (current)'!J198)-E17&gt;0,E17-('CAPS (current)'!J198))+('CAPS (current)'!J198)</f>
        <v>0</v>
      </c>
      <c r="G17" s="246">
        <v>0</v>
      </c>
      <c r="H17" s="156">
        <f t="shared" si="1"/>
        <v>0</v>
      </c>
      <c r="I17" s="156">
        <f t="shared" si="2"/>
        <v>0</v>
      </c>
      <c r="J17" s="156">
        <f t="shared" si="0"/>
        <v>0</v>
      </c>
      <c r="K17" s="247"/>
    </row>
    <row r="18" spans="1:11" ht="14.25" thickTop="1" thickBot="1" x14ac:dyDescent="0.25">
      <c r="A18" s="150">
        <v>5</v>
      </c>
      <c r="B18" s="248"/>
      <c r="C18" s="248"/>
      <c r="D18" s="249"/>
      <c r="E18" s="245">
        <v>0</v>
      </c>
      <c r="F18" s="154">
        <f>IF(('CAPS (current)'!J198)-E18&gt;0,E18-('CAPS (current)'!J198))+('CAPS (current)'!J198)</f>
        <v>0</v>
      </c>
      <c r="G18" s="246">
        <v>0</v>
      </c>
      <c r="H18" s="156">
        <f t="shared" si="1"/>
        <v>0</v>
      </c>
      <c r="I18" s="156">
        <f t="shared" si="2"/>
        <v>0</v>
      </c>
      <c r="J18" s="156">
        <f t="shared" si="0"/>
        <v>0</v>
      </c>
      <c r="K18" s="247"/>
    </row>
    <row r="19" spans="1:11" ht="14.25" thickTop="1" thickBot="1" x14ac:dyDescent="0.25">
      <c r="A19" s="150">
        <v>6</v>
      </c>
      <c r="B19" s="248"/>
      <c r="C19" s="248"/>
      <c r="D19" s="249"/>
      <c r="E19" s="245">
        <v>0</v>
      </c>
      <c r="F19" s="154">
        <f>IF(('CAPS (current)'!J198)-E19&gt;0,E19-('CAPS (current)'!J198))+('CAPS (current)'!J198)</f>
        <v>0</v>
      </c>
      <c r="G19" s="246">
        <v>0</v>
      </c>
      <c r="H19" s="156">
        <f t="shared" si="1"/>
        <v>0</v>
      </c>
      <c r="I19" s="156">
        <f t="shared" si="2"/>
        <v>0</v>
      </c>
      <c r="J19" s="156">
        <f t="shared" si="0"/>
        <v>0</v>
      </c>
      <c r="K19" s="247"/>
    </row>
    <row r="20" spans="1:11" ht="14.25" thickTop="1" thickBot="1" x14ac:dyDescent="0.25">
      <c r="A20" s="150">
        <v>7</v>
      </c>
      <c r="B20" s="248"/>
      <c r="C20" s="248"/>
      <c r="D20" s="249"/>
      <c r="E20" s="245">
        <v>0</v>
      </c>
      <c r="F20" s="154">
        <f>IF(('CAPS (current)'!J198)-E20&gt;0,E20-('CAPS (current)'!J198))+('CAPS (current)'!J198)</f>
        <v>0</v>
      </c>
      <c r="G20" s="246">
        <v>0</v>
      </c>
      <c r="H20" s="156">
        <f t="shared" si="1"/>
        <v>0</v>
      </c>
      <c r="I20" s="156">
        <f t="shared" si="2"/>
        <v>0</v>
      </c>
      <c r="J20" s="156">
        <f t="shared" si="0"/>
        <v>0</v>
      </c>
      <c r="K20" s="247"/>
    </row>
    <row r="21" spans="1:11" ht="14.25" thickTop="1" thickBot="1" x14ac:dyDescent="0.25">
      <c r="A21" s="150">
        <v>8</v>
      </c>
      <c r="B21" s="248"/>
      <c r="C21" s="248"/>
      <c r="D21" s="249"/>
      <c r="E21" s="245">
        <v>0</v>
      </c>
      <c r="F21" s="154">
        <f>IF(('CAPS (current)'!J198)-E21&gt;0,E21-('CAPS (current)'!J198))+('CAPS (current)'!J198)</f>
        <v>0</v>
      </c>
      <c r="G21" s="246">
        <v>0</v>
      </c>
      <c r="H21" s="156">
        <f t="shared" si="1"/>
        <v>0</v>
      </c>
      <c r="I21" s="156">
        <f t="shared" si="2"/>
        <v>0</v>
      </c>
      <c r="J21" s="156">
        <f t="shared" si="0"/>
        <v>0</v>
      </c>
      <c r="K21" s="247"/>
    </row>
    <row r="22" spans="1:11" ht="14.25" thickTop="1" thickBot="1" x14ac:dyDescent="0.25">
      <c r="A22" s="150">
        <v>9</v>
      </c>
      <c r="B22" s="248"/>
      <c r="C22" s="248"/>
      <c r="D22" s="249"/>
      <c r="E22" s="245">
        <v>0</v>
      </c>
      <c r="F22" s="154">
        <f>IF(('CAPS (current)'!J198)-E22&gt;0,E22-('CAPS (current)'!J198))+('CAPS (current)'!J198)</f>
        <v>0</v>
      </c>
      <c r="G22" s="246">
        <v>0</v>
      </c>
      <c r="H22" s="156">
        <f t="shared" si="1"/>
        <v>0</v>
      </c>
      <c r="I22" s="156">
        <f t="shared" si="2"/>
        <v>0</v>
      </c>
      <c r="J22" s="156">
        <f t="shared" si="0"/>
        <v>0</v>
      </c>
      <c r="K22" s="247"/>
    </row>
    <row r="23" spans="1:11" ht="14.25" thickTop="1" thickBot="1" x14ac:dyDescent="0.25">
      <c r="A23" s="150">
        <v>10</v>
      </c>
      <c r="B23" s="248"/>
      <c r="C23" s="248"/>
      <c r="D23" s="249"/>
      <c r="E23" s="245">
        <v>0</v>
      </c>
      <c r="F23" s="154">
        <f>IF(('CAPS (current)'!J198)-E23&gt;0,E23-('CAPS (current)'!J198))+('CAPS (current)'!J198)</f>
        <v>0</v>
      </c>
      <c r="G23" s="246">
        <v>0</v>
      </c>
      <c r="H23" s="156">
        <f t="shared" si="1"/>
        <v>0</v>
      </c>
      <c r="I23" s="156">
        <f t="shared" si="2"/>
        <v>0</v>
      </c>
      <c r="J23" s="156">
        <f t="shared" si="0"/>
        <v>0</v>
      </c>
      <c r="K23" s="247"/>
    </row>
    <row r="24" spans="1:11" ht="14.25" thickTop="1" thickBot="1" x14ac:dyDescent="0.25">
      <c r="A24" s="150">
        <v>11</v>
      </c>
      <c r="B24" s="248"/>
      <c r="C24" s="248"/>
      <c r="D24" s="249"/>
      <c r="E24" s="245">
        <v>0</v>
      </c>
      <c r="F24" s="154">
        <f>IF(('CAPS (current)'!J198)-E24&gt;0,E24-('CAPS (current)'!J198))+('CAPS (current)'!J198)</f>
        <v>0</v>
      </c>
      <c r="G24" s="246">
        <v>0</v>
      </c>
      <c r="H24" s="156">
        <f t="shared" si="1"/>
        <v>0</v>
      </c>
      <c r="I24" s="156">
        <f t="shared" si="2"/>
        <v>0</v>
      </c>
      <c r="J24" s="156">
        <f t="shared" si="0"/>
        <v>0</v>
      </c>
      <c r="K24" s="247"/>
    </row>
    <row r="25" spans="1:11" ht="14.25" thickTop="1" thickBot="1" x14ac:dyDescent="0.25">
      <c r="A25" s="150">
        <v>12</v>
      </c>
      <c r="B25" s="248"/>
      <c r="C25" s="248"/>
      <c r="D25" s="249"/>
      <c r="E25" s="245">
        <v>0</v>
      </c>
      <c r="F25" s="154">
        <f>IF(('CAPS (current)'!J198)-E25&gt;0,E25-('CAPS (current)'!J198))+('CAPS (current)'!J198)</f>
        <v>0</v>
      </c>
      <c r="G25" s="246">
        <v>0</v>
      </c>
      <c r="H25" s="156">
        <f t="shared" si="1"/>
        <v>0</v>
      </c>
      <c r="I25" s="156">
        <f t="shared" si="2"/>
        <v>0</v>
      </c>
      <c r="J25" s="156">
        <f t="shared" si="0"/>
        <v>0</v>
      </c>
      <c r="K25" s="247"/>
    </row>
    <row r="26" spans="1:11" ht="14.25" thickTop="1" thickBot="1" x14ac:dyDescent="0.25">
      <c r="A26" s="13"/>
      <c r="D26" s="11"/>
      <c r="E26" s="13"/>
      <c r="F26" s="13"/>
      <c r="G26" s="13"/>
      <c r="H26" s="13"/>
      <c r="I26" s="13"/>
      <c r="J26" s="13"/>
      <c r="K26" s="13"/>
    </row>
    <row r="27" spans="1:11" ht="14.25" thickTop="1" thickBot="1" x14ac:dyDescent="0.25">
      <c r="A27" s="13"/>
      <c r="B27" s="14" t="s">
        <v>33</v>
      </c>
      <c r="C27" s="14"/>
      <c r="D27" s="13"/>
      <c r="E27" s="13"/>
      <c r="F27" s="13"/>
      <c r="G27" s="13"/>
      <c r="H27" s="156">
        <f>SUM(H14:H25)</f>
        <v>0</v>
      </c>
      <c r="I27" s="156">
        <f>SUM(I14:I25)</f>
        <v>0</v>
      </c>
      <c r="J27" s="156">
        <f>SUM(J14:J25)</f>
        <v>0</v>
      </c>
      <c r="K27" s="13"/>
    </row>
    <row r="28" spans="1:11" ht="13.5" thickTop="1" x14ac:dyDescent="0.2">
      <c r="A28" s="11"/>
      <c r="D28" s="11"/>
      <c r="E28" s="11"/>
      <c r="F28" s="11"/>
      <c r="G28" s="11"/>
      <c r="H28" s="11"/>
      <c r="I28" s="11"/>
      <c r="J28" s="11"/>
      <c r="K28" s="11"/>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A1:K28"/>
  <sheetViews>
    <sheetView workbookViewId="0">
      <selection activeCell="E15" sqref="E15"/>
    </sheetView>
  </sheetViews>
  <sheetFormatPr defaultColWidth="9.140625" defaultRowHeight="12.75" x14ac:dyDescent="0.2"/>
  <cols>
    <col min="1" max="1" width="4.42578125" style="10" customWidth="1"/>
    <col min="2" max="2" width="18.42578125" style="10" customWidth="1"/>
    <col min="3" max="3" width="5.7109375" style="10" customWidth="1"/>
    <col min="4" max="4" width="12.42578125" style="10" customWidth="1"/>
    <col min="5" max="5" width="13.7109375" style="10" customWidth="1"/>
    <col min="6" max="6" width="12.85546875" style="10" customWidth="1"/>
    <col min="7" max="7" width="8.28515625" style="10" customWidth="1"/>
    <col min="8" max="8" width="10.42578125" style="10" customWidth="1"/>
    <col min="9" max="9" width="10.7109375" style="10" customWidth="1"/>
    <col min="10" max="10" width="9.28515625" style="10" customWidth="1"/>
    <col min="11" max="11" width="17.28515625" style="10" customWidth="1"/>
    <col min="12" max="16384" width="9.140625" style="10"/>
  </cols>
  <sheetData>
    <row r="1" spans="1:11" x14ac:dyDescent="0.2">
      <c r="A1" s="13"/>
      <c r="B1" s="14" t="s">
        <v>45</v>
      </c>
      <c r="C1" s="14"/>
      <c r="D1" s="11"/>
      <c r="E1" s="11"/>
      <c r="F1" s="9"/>
      <c r="G1" s="8"/>
      <c r="H1" s="9" t="s">
        <v>126</v>
      </c>
      <c r="I1" s="8" t="s">
        <v>132</v>
      </c>
      <c r="J1" s="11"/>
      <c r="K1" s="13"/>
    </row>
    <row r="2" spans="1:11" x14ac:dyDescent="0.2">
      <c r="A2" s="13"/>
      <c r="B2" s="14"/>
      <c r="C2" s="14"/>
      <c r="D2" s="13"/>
      <c r="E2" s="13"/>
      <c r="F2" s="13"/>
      <c r="G2" s="13"/>
      <c r="H2" s="13"/>
      <c r="I2" s="13"/>
      <c r="J2" s="13"/>
      <c r="K2" s="13"/>
    </row>
    <row r="3" spans="1:11" x14ac:dyDescent="0.2">
      <c r="A3" s="13"/>
      <c r="B3" s="3" t="s">
        <v>7</v>
      </c>
      <c r="C3" s="4"/>
      <c r="D3" s="2"/>
      <c r="E3" s="2"/>
      <c r="F3" s="2"/>
      <c r="G3" s="13"/>
      <c r="H3" s="13"/>
      <c r="I3" s="13"/>
      <c r="J3" s="13"/>
      <c r="K3" s="13"/>
    </row>
    <row r="4" spans="1:11" ht="13.5" thickBot="1" x14ac:dyDescent="0.25">
      <c r="A4" s="13"/>
      <c r="B4" s="3"/>
      <c r="C4" s="4"/>
      <c r="D4" s="2"/>
      <c r="E4" s="2"/>
      <c r="F4" s="2"/>
      <c r="G4" s="13"/>
      <c r="H4" s="13"/>
      <c r="I4" s="13"/>
      <c r="J4" s="13"/>
      <c r="K4" s="13"/>
    </row>
    <row r="5" spans="1:11" ht="14.25" thickTop="1" thickBot="1" x14ac:dyDescent="0.25">
      <c r="A5" s="13"/>
      <c r="B5" s="182"/>
      <c r="C5" s="183"/>
      <c r="D5" s="184"/>
      <c r="E5" s="184"/>
      <c r="F5" s="185"/>
      <c r="G5" s="13"/>
      <c r="H5" s="13"/>
      <c r="I5" s="13"/>
      <c r="J5" s="13"/>
      <c r="K5" s="13"/>
    </row>
    <row r="6" spans="1:11" ht="13.5" thickTop="1" x14ac:dyDescent="0.2">
      <c r="A6" s="13"/>
      <c r="B6" s="3"/>
      <c r="C6" s="3"/>
      <c r="D6" s="2"/>
      <c r="E6" s="2"/>
      <c r="F6" s="2"/>
      <c r="G6" s="13"/>
      <c r="H6" s="13"/>
      <c r="I6" s="13"/>
      <c r="J6" s="13"/>
      <c r="K6" s="13"/>
    </row>
    <row r="7" spans="1:1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c r="E11" s="252" t="s">
        <v>42</v>
      </c>
      <c r="F11" s="254" t="s">
        <v>41</v>
      </c>
      <c r="G11" s="252" t="s">
        <v>40</v>
      </c>
      <c r="H11" s="252" t="s">
        <v>39</v>
      </c>
      <c r="I11" s="252" t="s">
        <v>3</v>
      </c>
      <c r="J11" s="252"/>
      <c r="K11" s="173"/>
    </row>
    <row r="12" spans="1:11" x14ac:dyDescent="0.2">
      <c r="A12" s="13"/>
      <c r="B12" s="167" t="s">
        <v>38</v>
      </c>
      <c r="C12" s="233" t="s">
        <v>37</v>
      </c>
      <c r="D12" s="251" t="s">
        <v>0</v>
      </c>
      <c r="E12" s="251" t="s">
        <v>17</v>
      </c>
      <c r="F12" s="255" t="s">
        <v>36</v>
      </c>
      <c r="G12" s="251" t="s">
        <v>35</v>
      </c>
      <c r="H12" s="251" t="s">
        <v>2</v>
      </c>
      <c r="I12" s="251" t="s">
        <v>2</v>
      </c>
      <c r="J12" s="251" t="s">
        <v>4</v>
      </c>
      <c r="K12" s="251" t="s">
        <v>34</v>
      </c>
    </row>
    <row r="13" spans="1:11" ht="13.5" thickBot="1" x14ac:dyDescent="0.25">
      <c r="A13" s="13"/>
      <c r="B13" s="250"/>
      <c r="C13" s="170"/>
      <c r="D13" s="175"/>
      <c r="E13" s="253"/>
      <c r="F13" s="256" t="s">
        <v>6</v>
      </c>
      <c r="G13" s="253"/>
      <c r="H13" s="257">
        <v>0.03</v>
      </c>
      <c r="I13" s="258">
        <v>0.05</v>
      </c>
      <c r="J13" s="253"/>
      <c r="K13" s="175"/>
    </row>
    <row r="14" spans="1:11" ht="14.25" thickTop="1" thickBot="1" x14ac:dyDescent="0.25">
      <c r="A14" s="150">
        <v>1</v>
      </c>
      <c r="B14" s="243"/>
      <c r="C14" s="243"/>
      <c r="D14" s="244"/>
      <c r="E14" s="245">
        <v>0</v>
      </c>
      <c r="F14" s="154">
        <f>IF(('CAPS (current)'!J200)-E14&gt;0,E14-('CAPS (current)'!J200))+('CAPS (current)'!J200)</f>
        <v>0</v>
      </c>
      <c r="G14" s="246">
        <v>0</v>
      </c>
      <c r="H14" s="156">
        <f>ROUND(SUM(F14*3%)*G14,2)</f>
        <v>0</v>
      </c>
      <c r="I14" s="156">
        <f>ROUND(SUM(F14*5%)*G14,2)</f>
        <v>0</v>
      </c>
      <c r="J14" s="156">
        <f t="shared" ref="J14:J25" si="0">SUM(I14,H14)</f>
        <v>0</v>
      </c>
      <c r="K14" s="247"/>
    </row>
    <row r="15" spans="1:11" ht="14.25" thickTop="1" thickBot="1" x14ac:dyDescent="0.25">
      <c r="A15" s="150">
        <v>2</v>
      </c>
      <c r="B15" s="243"/>
      <c r="C15" s="243"/>
      <c r="D15" s="244"/>
      <c r="E15" s="245">
        <v>0</v>
      </c>
      <c r="F15" s="154">
        <f>IF(('CAPS (current)'!J200)-E15&gt;0,E15-('CAPS (current)'!J200))+('CAPS (current)'!J200)</f>
        <v>0</v>
      </c>
      <c r="G15" s="246">
        <v>0</v>
      </c>
      <c r="H15" s="156">
        <f t="shared" ref="H15:H25" si="1">SUM(F15*3%)*G15</f>
        <v>0</v>
      </c>
      <c r="I15" s="156">
        <f t="shared" ref="I15:I25" si="2">SUM(F15*5%)*G15</f>
        <v>0</v>
      </c>
      <c r="J15" s="156">
        <f t="shared" si="0"/>
        <v>0</v>
      </c>
      <c r="K15" s="247"/>
    </row>
    <row r="16" spans="1:11" ht="14.25" thickTop="1" thickBot="1" x14ac:dyDescent="0.25">
      <c r="A16" s="150">
        <v>3</v>
      </c>
      <c r="B16" s="243"/>
      <c r="C16" s="243"/>
      <c r="D16" s="244"/>
      <c r="E16" s="245">
        <v>0</v>
      </c>
      <c r="F16" s="154">
        <f>IF(('CAPS (current)'!J200)-E16&gt;0,E16-('CAPS (current)'!J200))+('CAPS (current)'!J200)</f>
        <v>0</v>
      </c>
      <c r="G16" s="246">
        <v>0</v>
      </c>
      <c r="H16" s="156">
        <f t="shared" si="1"/>
        <v>0</v>
      </c>
      <c r="I16" s="156">
        <f t="shared" si="2"/>
        <v>0</v>
      </c>
      <c r="J16" s="156">
        <f t="shared" si="0"/>
        <v>0</v>
      </c>
      <c r="K16" s="247"/>
    </row>
    <row r="17" spans="1:11" ht="14.25" thickTop="1" thickBot="1" x14ac:dyDescent="0.25">
      <c r="A17" s="150">
        <v>4</v>
      </c>
      <c r="B17" s="243"/>
      <c r="C17" s="243"/>
      <c r="D17" s="244"/>
      <c r="E17" s="245">
        <v>0</v>
      </c>
      <c r="F17" s="154">
        <f>IF(('CAPS (current)'!J200)-E17&gt;0,E17-('CAPS (current)'!J200))+('CAPS (current)'!J200)</f>
        <v>0</v>
      </c>
      <c r="G17" s="246">
        <v>0</v>
      </c>
      <c r="H17" s="156">
        <f t="shared" si="1"/>
        <v>0</v>
      </c>
      <c r="I17" s="156">
        <f t="shared" si="2"/>
        <v>0</v>
      </c>
      <c r="J17" s="156">
        <f t="shared" si="0"/>
        <v>0</v>
      </c>
      <c r="K17" s="247"/>
    </row>
    <row r="18" spans="1:11" ht="14.25" thickTop="1" thickBot="1" x14ac:dyDescent="0.25">
      <c r="A18" s="150">
        <v>5</v>
      </c>
      <c r="B18" s="248"/>
      <c r="C18" s="248"/>
      <c r="D18" s="249"/>
      <c r="E18" s="245">
        <v>0</v>
      </c>
      <c r="F18" s="154">
        <f>IF(('CAPS (current)'!J200)-E18&gt;0,E18-('CAPS (current)'!J200))+('CAPS (current)'!J200)</f>
        <v>0</v>
      </c>
      <c r="G18" s="246">
        <v>0</v>
      </c>
      <c r="H18" s="156">
        <f t="shared" si="1"/>
        <v>0</v>
      </c>
      <c r="I18" s="156">
        <f t="shared" si="2"/>
        <v>0</v>
      </c>
      <c r="J18" s="156">
        <f t="shared" si="0"/>
        <v>0</v>
      </c>
      <c r="K18" s="247"/>
    </row>
    <row r="19" spans="1:11" ht="14.25" thickTop="1" thickBot="1" x14ac:dyDescent="0.25">
      <c r="A19" s="150">
        <v>6</v>
      </c>
      <c r="B19" s="248"/>
      <c r="C19" s="248"/>
      <c r="D19" s="249"/>
      <c r="E19" s="245">
        <v>0</v>
      </c>
      <c r="F19" s="154">
        <f>IF(('CAPS (current)'!J200)-E19&gt;0,E19-('CAPS (current)'!J200))+('CAPS (current)'!J200)</f>
        <v>0</v>
      </c>
      <c r="G19" s="246">
        <v>1</v>
      </c>
      <c r="H19" s="156">
        <f t="shared" si="1"/>
        <v>0</v>
      </c>
      <c r="I19" s="156">
        <f t="shared" si="2"/>
        <v>0</v>
      </c>
      <c r="J19" s="156">
        <f t="shared" si="0"/>
        <v>0</v>
      </c>
      <c r="K19" s="247"/>
    </row>
    <row r="20" spans="1:11" ht="14.25" thickTop="1" thickBot="1" x14ac:dyDescent="0.25">
      <c r="A20" s="150">
        <v>7</v>
      </c>
      <c r="B20" s="248"/>
      <c r="C20" s="248"/>
      <c r="D20" s="249"/>
      <c r="E20" s="245">
        <v>0</v>
      </c>
      <c r="F20" s="154">
        <f>IF(('CAPS (current)'!J200)-E20&gt;0,E20-('CAPS (current)'!J200))+('CAPS (current)'!J200)</f>
        <v>0</v>
      </c>
      <c r="G20" s="246">
        <v>0</v>
      </c>
      <c r="H20" s="156">
        <f t="shared" si="1"/>
        <v>0</v>
      </c>
      <c r="I20" s="156">
        <f t="shared" si="2"/>
        <v>0</v>
      </c>
      <c r="J20" s="156">
        <f t="shared" si="0"/>
        <v>0</v>
      </c>
      <c r="K20" s="247"/>
    </row>
    <row r="21" spans="1:11" ht="14.25" thickTop="1" thickBot="1" x14ac:dyDescent="0.25">
      <c r="A21" s="150">
        <v>8</v>
      </c>
      <c r="B21" s="248"/>
      <c r="C21" s="248"/>
      <c r="D21" s="249"/>
      <c r="E21" s="245">
        <v>0</v>
      </c>
      <c r="F21" s="154">
        <f>IF(('CAPS (current)'!J200)-E21&gt;0,E21-('CAPS (current)'!J200))+('CAPS (current)'!J200)</f>
        <v>0</v>
      </c>
      <c r="G21" s="246">
        <v>0</v>
      </c>
      <c r="H21" s="156">
        <f t="shared" si="1"/>
        <v>0</v>
      </c>
      <c r="I21" s="156">
        <f t="shared" si="2"/>
        <v>0</v>
      </c>
      <c r="J21" s="156">
        <f t="shared" si="0"/>
        <v>0</v>
      </c>
      <c r="K21" s="247"/>
    </row>
    <row r="22" spans="1:11" ht="14.25" thickTop="1" thickBot="1" x14ac:dyDescent="0.25">
      <c r="A22" s="150">
        <v>9</v>
      </c>
      <c r="B22" s="248"/>
      <c r="C22" s="248"/>
      <c r="D22" s="249"/>
      <c r="E22" s="245">
        <v>0</v>
      </c>
      <c r="F22" s="154">
        <f>IF(('CAPS (current)'!J200)-E22&gt;0,E22-('CAPS (current)'!J200))+('CAPS (current)'!J200)</f>
        <v>0</v>
      </c>
      <c r="G22" s="246">
        <v>0</v>
      </c>
      <c r="H22" s="156">
        <f t="shared" si="1"/>
        <v>0</v>
      </c>
      <c r="I22" s="156">
        <f t="shared" si="2"/>
        <v>0</v>
      </c>
      <c r="J22" s="156">
        <f t="shared" si="0"/>
        <v>0</v>
      </c>
      <c r="K22" s="247"/>
    </row>
    <row r="23" spans="1:11" ht="14.25" thickTop="1" thickBot="1" x14ac:dyDescent="0.25">
      <c r="A23" s="150">
        <v>10</v>
      </c>
      <c r="B23" s="248"/>
      <c r="C23" s="248"/>
      <c r="D23" s="249"/>
      <c r="E23" s="245">
        <v>0</v>
      </c>
      <c r="F23" s="154">
        <f>IF(('CAPS (current)'!J200)-E23&gt;0,E23-('CAPS (current)'!J200))+('CAPS (current)'!J200)</f>
        <v>0</v>
      </c>
      <c r="G23" s="246">
        <v>0</v>
      </c>
      <c r="H23" s="156">
        <f t="shared" si="1"/>
        <v>0</v>
      </c>
      <c r="I23" s="156">
        <f t="shared" si="2"/>
        <v>0</v>
      </c>
      <c r="J23" s="156">
        <f t="shared" si="0"/>
        <v>0</v>
      </c>
      <c r="K23" s="247"/>
    </row>
    <row r="24" spans="1:11" ht="14.25" thickTop="1" thickBot="1" x14ac:dyDescent="0.25">
      <c r="A24" s="150">
        <v>11</v>
      </c>
      <c r="B24" s="248"/>
      <c r="C24" s="248"/>
      <c r="D24" s="249"/>
      <c r="E24" s="245">
        <v>0</v>
      </c>
      <c r="F24" s="154">
        <f>IF(('CAPS (current)'!J200)-E24&gt;0,E24-('CAPS (current)'!J200))+('CAPS (current)'!J200)</f>
        <v>0</v>
      </c>
      <c r="G24" s="246">
        <v>0</v>
      </c>
      <c r="H24" s="156">
        <f t="shared" si="1"/>
        <v>0</v>
      </c>
      <c r="I24" s="156">
        <f t="shared" si="2"/>
        <v>0</v>
      </c>
      <c r="J24" s="156">
        <f t="shared" si="0"/>
        <v>0</v>
      </c>
      <c r="K24" s="247"/>
    </row>
    <row r="25" spans="1:11" ht="14.25" thickTop="1" thickBot="1" x14ac:dyDescent="0.25">
      <c r="A25" s="150">
        <v>12</v>
      </c>
      <c r="B25" s="248"/>
      <c r="C25" s="248"/>
      <c r="D25" s="249"/>
      <c r="E25" s="245">
        <v>0</v>
      </c>
      <c r="F25" s="154">
        <f>IF(('CAPS (current)'!J200)-E25&gt;0,E25-('CAPS (current)'!J200))+('CAPS (current)'!J200)</f>
        <v>0</v>
      </c>
      <c r="G25" s="246">
        <v>0</v>
      </c>
      <c r="H25" s="156">
        <f t="shared" si="1"/>
        <v>0</v>
      </c>
      <c r="I25" s="156">
        <f t="shared" si="2"/>
        <v>0</v>
      </c>
      <c r="J25" s="156">
        <f t="shared" si="0"/>
        <v>0</v>
      </c>
      <c r="K25" s="247"/>
    </row>
    <row r="26" spans="1:11" ht="14.25" thickTop="1" thickBot="1" x14ac:dyDescent="0.25">
      <c r="A26" s="13"/>
      <c r="D26" s="11"/>
      <c r="E26" s="13"/>
      <c r="F26" s="13"/>
      <c r="G26" s="13"/>
      <c r="H26" s="13"/>
      <c r="I26" s="13"/>
      <c r="J26" s="13"/>
      <c r="K26" s="13"/>
    </row>
    <row r="27" spans="1:11" ht="14.25" thickTop="1" thickBot="1" x14ac:dyDescent="0.25">
      <c r="A27" s="13"/>
      <c r="B27" s="14" t="s">
        <v>33</v>
      </c>
      <c r="C27" s="14"/>
      <c r="D27" s="13"/>
      <c r="E27" s="13"/>
      <c r="F27" s="13"/>
      <c r="G27" s="13"/>
      <c r="H27" s="156">
        <f>SUM(H14:H25)</f>
        <v>0</v>
      </c>
      <c r="I27" s="156">
        <f>SUM(I14:I25)</f>
        <v>0</v>
      </c>
      <c r="J27" s="156">
        <f>SUM(J14:J25)</f>
        <v>0</v>
      </c>
      <c r="K27" s="13"/>
    </row>
    <row r="28" spans="1:11" ht="13.5" thickTop="1" x14ac:dyDescent="0.2">
      <c r="A28" s="11"/>
      <c r="D28" s="11"/>
      <c r="E28" s="11"/>
      <c r="F28" s="11"/>
      <c r="G28" s="11"/>
      <c r="H28" s="11"/>
      <c r="I28" s="11"/>
      <c r="J28" s="11"/>
      <c r="K28" s="11"/>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K28"/>
  <sheetViews>
    <sheetView workbookViewId="0">
      <selection activeCell="K14" sqref="K14"/>
    </sheetView>
  </sheetViews>
  <sheetFormatPr defaultColWidth="9.140625" defaultRowHeight="12.75" x14ac:dyDescent="0.2"/>
  <cols>
    <col min="1" max="1" width="4.42578125" style="10" customWidth="1"/>
    <col min="2" max="2" width="18.42578125" style="10" customWidth="1"/>
    <col min="3" max="3" width="5.7109375" style="10" customWidth="1"/>
    <col min="4" max="4" width="12.42578125" style="10" customWidth="1"/>
    <col min="5" max="5" width="13.7109375" style="10" customWidth="1"/>
    <col min="6" max="6" width="12.85546875" style="10" customWidth="1"/>
    <col min="7" max="7" width="12" style="10" customWidth="1"/>
    <col min="8" max="8" width="10.42578125" style="10" customWidth="1"/>
    <col min="9" max="9" width="10.7109375" style="10" customWidth="1"/>
    <col min="10" max="10" width="12.140625" style="10" customWidth="1"/>
    <col min="11" max="11" width="22.7109375" style="10" customWidth="1"/>
    <col min="12" max="16384" width="9.140625" style="10"/>
  </cols>
  <sheetData>
    <row r="1" spans="1:11" x14ac:dyDescent="0.2">
      <c r="A1" s="13"/>
      <c r="B1" s="14" t="s">
        <v>51</v>
      </c>
      <c r="C1" s="14"/>
      <c r="D1" s="11"/>
      <c r="E1" s="15" t="s">
        <v>50</v>
      </c>
      <c r="F1" s="11"/>
      <c r="G1" s="21" t="s">
        <v>27</v>
      </c>
      <c r="H1" s="21" t="s">
        <v>133</v>
      </c>
      <c r="I1" s="11"/>
      <c r="J1" s="11"/>
      <c r="K1" s="13"/>
    </row>
    <row r="2" spans="1:11" x14ac:dyDescent="0.2">
      <c r="A2" s="13"/>
      <c r="B2" s="14"/>
      <c r="C2" s="14"/>
      <c r="D2" s="13"/>
      <c r="E2" s="13"/>
      <c r="F2" s="13"/>
      <c r="G2" s="13"/>
      <c r="H2" s="13"/>
      <c r="I2" s="13"/>
      <c r="J2" s="13"/>
      <c r="K2" s="13"/>
    </row>
    <row r="3" spans="1:11" x14ac:dyDescent="0.2">
      <c r="A3" s="13"/>
      <c r="B3" s="3" t="s">
        <v>7</v>
      </c>
      <c r="C3" s="4"/>
      <c r="D3" s="2"/>
      <c r="E3" s="2"/>
      <c r="F3" s="2"/>
      <c r="G3" s="13"/>
      <c r="H3" s="13"/>
      <c r="I3" s="13"/>
      <c r="J3" s="13"/>
      <c r="K3" s="13"/>
    </row>
    <row r="4" spans="1:11" ht="13.5" thickBot="1" x14ac:dyDescent="0.25">
      <c r="A4" s="13"/>
      <c r="B4" s="3"/>
      <c r="C4" s="4"/>
      <c r="D4" s="2"/>
      <c r="E4" s="2"/>
      <c r="F4" s="2"/>
      <c r="G4" s="13"/>
      <c r="H4" s="13"/>
      <c r="I4" s="13"/>
      <c r="J4" s="13"/>
      <c r="K4" s="13"/>
    </row>
    <row r="5" spans="1:11" ht="14.25" thickTop="1" thickBot="1" x14ac:dyDescent="0.25">
      <c r="A5" s="13"/>
      <c r="B5" s="182"/>
      <c r="C5" s="183"/>
      <c r="D5" s="184"/>
      <c r="E5" s="184"/>
      <c r="F5" s="185"/>
      <c r="G5" s="13"/>
      <c r="H5" s="13"/>
      <c r="I5" s="13"/>
      <c r="J5" s="13"/>
      <c r="K5" s="13"/>
    </row>
    <row r="6" spans="1:11" ht="13.5" thickTop="1" x14ac:dyDescent="0.2">
      <c r="A6" s="13"/>
      <c r="B6" s="3"/>
      <c r="C6" s="3"/>
      <c r="D6" s="2"/>
      <c r="E6" s="2"/>
      <c r="F6" s="2"/>
      <c r="G6" s="13"/>
      <c r="H6" s="13"/>
      <c r="I6" s="13"/>
      <c r="J6" s="13"/>
      <c r="K6" s="13"/>
    </row>
    <row r="7" spans="1:1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t="s">
        <v>46</v>
      </c>
      <c r="E11" s="252" t="s">
        <v>42</v>
      </c>
      <c r="F11" s="271" t="s">
        <v>49</v>
      </c>
      <c r="G11" s="252" t="s">
        <v>40</v>
      </c>
      <c r="H11" s="252" t="s">
        <v>39</v>
      </c>
      <c r="I11" s="252" t="s">
        <v>3</v>
      </c>
      <c r="J11" s="252"/>
      <c r="K11" s="173"/>
    </row>
    <row r="12" spans="1:11" x14ac:dyDescent="0.2">
      <c r="A12" s="13"/>
      <c r="B12" s="167" t="s">
        <v>38</v>
      </c>
      <c r="C12" s="233" t="s">
        <v>37</v>
      </c>
      <c r="D12" s="251" t="s">
        <v>0</v>
      </c>
      <c r="E12" s="251" t="s">
        <v>48</v>
      </c>
      <c r="F12" s="272" t="s">
        <v>47</v>
      </c>
      <c r="G12" s="251" t="s">
        <v>35</v>
      </c>
      <c r="H12" s="251" t="s">
        <v>2</v>
      </c>
      <c r="I12" s="251" t="s">
        <v>2</v>
      </c>
      <c r="J12" s="251" t="s">
        <v>4</v>
      </c>
      <c r="K12" s="251" t="s">
        <v>34</v>
      </c>
    </row>
    <row r="13" spans="1:11" ht="13.5" thickBot="1" x14ac:dyDescent="0.25">
      <c r="A13" s="13"/>
      <c r="B13" s="250"/>
      <c r="C13" s="170"/>
      <c r="D13" s="175"/>
      <c r="E13" s="253"/>
      <c r="F13" s="273"/>
      <c r="G13" s="253"/>
      <c r="H13" s="257">
        <v>0.03</v>
      </c>
      <c r="I13" s="257">
        <v>0.05</v>
      </c>
      <c r="J13" s="253"/>
      <c r="K13" s="175"/>
    </row>
    <row r="14" spans="1:11" ht="14.25" thickTop="1" thickBot="1" x14ac:dyDescent="0.25">
      <c r="A14" s="150">
        <v>1</v>
      </c>
      <c r="B14" s="265"/>
      <c r="C14" s="265"/>
      <c r="D14" s="266" t="s">
        <v>46</v>
      </c>
      <c r="E14" s="267">
        <v>647.95000000000005</v>
      </c>
      <c r="F14" s="268">
        <f t="shared" ref="F14:F25" si="0">SUM(E14)-120</f>
        <v>527.95000000000005</v>
      </c>
      <c r="G14" s="269">
        <v>5</v>
      </c>
      <c r="H14" s="164">
        <f t="shared" ref="H14:H25" si="1">SUM(F14*3%)*G14</f>
        <v>79.19250000000001</v>
      </c>
      <c r="I14" s="164">
        <f t="shared" ref="I14:I25" si="2">SUM(F14*5%)*G14</f>
        <v>131.98750000000001</v>
      </c>
      <c r="J14" s="164">
        <f t="shared" ref="J14:J25" si="3">SUM(I14,H14)</f>
        <v>211.18</v>
      </c>
      <c r="K14" s="270"/>
    </row>
    <row r="15" spans="1:11" ht="14.25" thickTop="1" thickBot="1" x14ac:dyDescent="0.25">
      <c r="A15" s="150">
        <v>2</v>
      </c>
      <c r="B15" s="243"/>
      <c r="C15" s="243"/>
      <c r="D15" s="244" t="s">
        <v>46</v>
      </c>
      <c r="E15" s="245">
        <v>0</v>
      </c>
      <c r="F15" s="264">
        <f t="shared" si="0"/>
        <v>-120</v>
      </c>
      <c r="G15" s="246">
        <v>0</v>
      </c>
      <c r="H15" s="156">
        <f t="shared" si="1"/>
        <v>0</v>
      </c>
      <c r="I15" s="156">
        <f t="shared" si="2"/>
        <v>0</v>
      </c>
      <c r="J15" s="156">
        <f t="shared" si="3"/>
        <v>0</v>
      </c>
      <c r="K15" s="247"/>
    </row>
    <row r="16" spans="1:11" ht="14.25" thickTop="1" thickBot="1" x14ac:dyDescent="0.25">
      <c r="A16" s="150">
        <v>3</v>
      </c>
      <c r="B16" s="243"/>
      <c r="C16" s="243"/>
      <c r="D16" s="244" t="s">
        <v>46</v>
      </c>
      <c r="E16" s="245">
        <v>0</v>
      </c>
      <c r="F16" s="264">
        <f t="shared" si="0"/>
        <v>-120</v>
      </c>
      <c r="G16" s="246">
        <v>0</v>
      </c>
      <c r="H16" s="156">
        <f t="shared" si="1"/>
        <v>0</v>
      </c>
      <c r="I16" s="156">
        <f t="shared" si="2"/>
        <v>0</v>
      </c>
      <c r="J16" s="156">
        <f t="shared" si="3"/>
        <v>0</v>
      </c>
      <c r="K16" s="247"/>
    </row>
    <row r="17" spans="1:11" ht="14.25" thickTop="1" thickBot="1" x14ac:dyDescent="0.25">
      <c r="A17" s="150">
        <v>4</v>
      </c>
      <c r="B17" s="243"/>
      <c r="C17" s="243"/>
      <c r="D17" s="244" t="s">
        <v>46</v>
      </c>
      <c r="E17" s="245">
        <v>0</v>
      </c>
      <c r="F17" s="264">
        <f t="shared" si="0"/>
        <v>-120</v>
      </c>
      <c r="G17" s="246">
        <v>0</v>
      </c>
      <c r="H17" s="156">
        <f t="shared" si="1"/>
        <v>0</v>
      </c>
      <c r="I17" s="156">
        <f t="shared" si="2"/>
        <v>0</v>
      </c>
      <c r="J17" s="156">
        <f t="shared" si="3"/>
        <v>0</v>
      </c>
      <c r="K17" s="247"/>
    </row>
    <row r="18" spans="1:11" ht="14.25" thickTop="1" thickBot="1" x14ac:dyDescent="0.25">
      <c r="A18" s="150">
        <v>5</v>
      </c>
      <c r="B18" s="248"/>
      <c r="C18" s="248"/>
      <c r="D18" s="244" t="s">
        <v>46</v>
      </c>
      <c r="E18" s="245">
        <v>0</v>
      </c>
      <c r="F18" s="264">
        <f t="shared" si="0"/>
        <v>-120</v>
      </c>
      <c r="G18" s="246">
        <v>0</v>
      </c>
      <c r="H18" s="156">
        <f t="shared" si="1"/>
        <v>0</v>
      </c>
      <c r="I18" s="156">
        <f t="shared" si="2"/>
        <v>0</v>
      </c>
      <c r="J18" s="156">
        <f t="shared" si="3"/>
        <v>0</v>
      </c>
      <c r="K18" s="247"/>
    </row>
    <row r="19" spans="1:11" ht="14.25" thickTop="1" thickBot="1" x14ac:dyDescent="0.25">
      <c r="A19" s="150">
        <v>6</v>
      </c>
      <c r="B19" s="248"/>
      <c r="C19" s="248"/>
      <c r="D19" s="244" t="s">
        <v>46</v>
      </c>
      <c r="E19" s="245">
        <v>0</v>
      </c>
      <c r="F19" s="264">
        <f t="shared" si="0"/>
        <v>-120</v>
      </c>
      <c r="G19" s="246">
        <v>0</v>
      </c>
      <c r="H19" s="156">
        <f t="shared" si="1"/>
        <v>0</v>
      </c>
      <c r="I19" s="156">
        <f t="shared" si="2"/>
        <v>0</v>
      </c>
      <c r="J19" s="156">
        <f t="shared" si="3"/>
        <v>0</v>
      </c>
      <c r="K19" s="247"/>
    </row>
    <row r="20" spans="1:11" ht="14.25" thickTop="1" thickBot="1" x14ac:dyDescent="0.25">
      <c r="A20" s="150">
        <v>7</v>
      </c>
      <c r="B20" s="248"/>
      <c r="C20" s="248"/>
      <c r="D20" s="244" t="s">
        <v>46</v>
      </c>
      <c r="E20" s="245">
        <v>0</v>
      </c>
      <c r="F20" s="264">
        <f t="shared" si="0"/>
        <v>-120</v>
      </c>
      <c r="G20" s="246">
        <v>0</v>
      </c>
      <c r="H20" s="156">
        <f t="shared" si="1"/>
        <v>0</v>
      </c>
      <c r="I20" s="156">
        <f t="shared" si="2"/>
        <v>0</v>
      </c>
      <c r="J20" s="156">
        <f t="shared" si="3"/>
        <v>0</v>
      </c>
      <c r="K20" s="247"/>
    </row>
    <row r="21" spans="1:11" ht="14.25" thickTop="1" thickBot="1" x14ac:dyDescent="0.25">
      <c r="A21" s="150">
        <v>8</v>
      </c>
      <c r="B21" s="248"/>
      <c r="C21" s="248"/>
      <c r="D21" s="244" t="s">
        <v>46</v>
      </c>
      <c r="E21" s="245">
        <v>0</v>
      </c>
      <c r="F21" s="264">
        <f t="shared" si="0"/>
        <v>-120</v>
      </c>
      <c r="G21" s="246">
        <v>0</v>
      </c>
      <c r="H21" s="156">
        <f t="shared" si="1"/>
        <v>0</v>
      </c>
      <c r="I21" s="156">
        <f t="shared" si="2"/>
        <v>0</v>
      </c>
      <c r="J21" s="156">
        <f t="shared" si="3"/>
        <v>0</v>
      </c>
      <c r="K21" s="247"/>
    </row>
    <row r="22" spans="1:11" ht="14.25" thickTop="1" thickBot="1" x14ac:dyDescent="0.25">
      <c r="A22" s="150">
        <v>9</v>
      </c>
      <c r="B22" s="248"/>
      <c r="C22" s="248"/>
      <c r="D22" s="244" t="s">
        <v>46</v>
      </c>
      <c r="E22" s="245">
        <v>0</v>
      </c>
      <c r="F22" s="264">
        <f t="shared" si="0"/>
        <v>-120</v>
      </c>
      <c r="G22" s="246">
        <v>0</v>
      </c>
      <c r="H22" s="156">
        <f t="shared" si="1"/>
        <v>0</v>
      </c>
      <c r="I22" s="156">
        <f t="shared" si="2"/>
        <v>0</v>
      </c>
      <c r="J22" s="156">
        <f t="shared" si="3"/>
        <v>0</v>
      </c>
      <c r="K22" s="247"/>
    </row>
    <row r="23" spans="1:11" ht="14.25" thickTop="1" thickBot="1" x14ac:dyDescent="0.25">
      <c r="A23" s="150">
        <v>10</v>
      </c>
      <c r="B23" s="248"/>
      <c r="C23" s="248"/>
      <c r="D23" s="244" t="s">
        <v>46</v>
      </c>
      <c r="E23" s="245">
        <v>0</v>
      </c>
      <c r="F23" s="264">
        <f t="shared" si="0"/>
        <v>-120</v>
      </c>
      <c r="G23" s="246">
        <v>0</v>
      </c>
      <c r="H23" s="156">
        <f t="shared" si="1"/>
        <v>0</v>
      </c>
      <c r="I23" s="156">
        <f t="shared" si="2"/>
        <v>0</v>
      </c>
      <c r="J23" s="156">
        <f t="shared" si="3"/>
        <v>0</v>
      </c>
      <c r="K23" s="247"/>
    </row>
    <row r="24" spans="1:11" ht="14.25" thickTop="1" thickBot="1" x14ac:dyDescent="0.25">
      <c r="A24" s="150">
        <v>11</v>
      </c>
      <c r="B24" s="248"/>
      <c r="C24" s="248"/>
      <c r="D24" s="244" t="s">
        <v>46</v>
      </c>
      <c r="E24" s="245">
        <v>0</v>
      </c>
      <c r="F24" s="264">
        <f t="shared" si="0"/>
        <v>-120</v>
      </c>
      <c r="G24" s="246">
        <v>0</v>
      </c>
      <c r="H24" s="156">
        <f t="shared" si="1"/>
        <v>0</v>
      </c>
      <c r="I24" s="156">
        <f t="shared" si="2"/>
        <v>0</v>
      </c>
      <c r="J24" s="156">
        <f t="shared" si="3"/>
        <v>0</v>
      </c>
      <c r="K24" s="247"/>
    </row>
    <row r="25" spans="1:11" ht="14.25" thickTop="1" thickBot="1" x14ac:dyDescent="0.25">
      <c r="A25" s="150">
        <v>12</v>
      </c>
      <c r="B25" s="248"/>
      <c r="C25" s="248"/>
      <c r="D25" s="244" t="s">
        <v>46</v>
      </c>
      <c r="E25" s="245">
        <v>0</v>
      </c>
      <c r="F25" s="264">
        <f t="shared" si="0"/>
        <v>-120</v>
      </c>
      <c r="G25" s="246">
        <v>0</v>
      </c>
      <c r="H25" s="156">
        <f t="shared" si="1"/>
        <v>0</v>
      </c>
      <c r="I25" s="156">
        <f t="shared" si="2"/>
        <v>0</v>
      </c>
      <c r="J25" s="156">
        <f t="shared" si="3"/>
        <v>0</v>
      </c>
      <c r="K25" s="247"/>
    </row>
    <row r="26" spans="1:11" ht="14.25" thickTop="1" thickBot="1" x14ac:dyDescent="0.25">
      <c r="A26" s="13"/>
      <c r="D26" s="11"/>
      <c r="E26" s="13"/>
      <c r="F26" s="13"/>
      <c r="G26" s="13"/>
      <c r="H26" s="13"/>
      <c r="I26" s="13"/>
      <c r="J26" s="13"/>
      <c r="K26" s="13"/>
    </row>
    <row r="27" spans="1:11" ht="14.25" thickTop="1" thickBot="1" x14ac:dyDescent="0.25">
      <c r="A27" s="13"/>
      <c r="B27" s="14" t="s">
        <v>33</v>
      </c>
      <c r="C27" s="14"/>
      <c r="D27" s="13"/>
      <c r="E27" s="13"/>
      <c r="F27" s="13"/>
      <c r="G27" s="13"/>
      <c r="H27" s="156">
        <f>SUM(H14:H25)</f>
        <v>79.19250000000001</v>
      </c>
      <c r="I27" s="156">
        <f>SUM(I14:I25)</f>
        <v>131.98750000000001</v>
      </c>
      <c r="J27" s="156">
        <f>SUM(J14:J25)</f>
        <v>211.18</v>
      </c>
      <c r="K27" s="13"/>
    </row>
    <row r="28" spans="1:11" ht="13.5" thickTop="1" x14ac:dyDescent="0.2">
      <c r="A28" s="11"/>
      <c r="D28" s="11"/>
      <c r="E28" s="11"/>
      <c r="F28" s="11"/>
      <c r="G28" s="11"/>
      <c r="H28" s="11"/>
      <c r="I28" s="11"/>
      <c r="J28" s="1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K28"/>
  <sheetViews>
    <sheetView workbookViewId="0">
      <selection activeCell="E15" sqref="E15"/>
    </sheetView>
  </sheetViews>
  <sheetFormatPr defaultColWidth="9.140625" defaultRowHeight="12.75" x14ac:dyDescent="0.2"/>
  <cols>
    <col min="1" max="1" width="4.42578125" style="10" customWidth="1"/>
    <col min="2" max="2" width="18.42578125" style="10" customWidth="1"/>
    <col min="3" max="3" width="5.7109375" style="10" customWidth="1"/>
    <col min="4" max="4" width="12.42578125" style="10" customWidth="1"/>
    <col min="5" max="6" width="13.7109375" style="10" customWidth="1"/>
    <col min="7" max="7" width="12.85546875" style="10" customWidth="1"/>
    <col min="8" max="8" width="8.28515625" style="10" customWidth="1"/>
    <col min="9" max="9" width="10.42578125" style="10" customWidth="1"/>
    <col min="10" max="10" width="10.7109375" style="10" customWidth="1"/>
    <col min="11" max="11" width="25.140625" style="10" customWidth="1"/>
    <col min="12" max="16384" width="9.140625" style="10"/>
  </cols>
  <sheetData>
    <row r="1" spans="1:11" x14ac:dyDescent="0.2">
      <c r="A1" s="13"/>
      <c r="B1" s="14" t="s">
        <v>51</v>
      </c>
      <c r="C1" s="14"/>
      <c r="D1" s="11"/>
      <c r="E1" s="14" t="s">
        <v>52</v>
      </c>
      <c r="F1" s="11"/>
      <c r="G1" s="21" t="s">
        <v>27</v>
      </c>
      <c r="H1" s="21" t="s">
        <v>133</v>
      </c>
      <c r="I1" s="11"/>
      <c r="J1" s="11"/>
      <c r="K1" s="13"/>
    </row>
    <row r="2" spans="1:11" x14ac:dyDescent="0.2">
      <c r="A2" s="13"/>
      <c r="B2" s="14"/>
      <c r="C2" s="14"/>
      <c r="D2" s="13"/>
      <c r="E2" s="13"/>
      <c r="F2" s="13"/>
      <c r="G2" s="13"/>
      <c r="H2" s="13"/>
      <c r="I2" s="13"/>
      <c r="J2" s="13"/>
      <c r="K2" s="13"/>
    </row>
    <row r="3" spans="1:11" x14ac:dyDescent="0.2">
      <c r="A3" s="13"/>
      <c r="B3" s="3" t="s">
        <v>7</v>
      </c>
      <c r="C3" s="4"/>
      <c r="D3" s="2"/>
      <c r="E3" s="2"/>
      <c r="F3" s="2"/>
      <c r="G3" s="13"/>
      <c r="H3" s="13"/>
      <c r="I3" s="13"/>
      <c r="J3" s="13"/>
      <c r="K3" s="13"/>
    </row>
    <row r="4" spans="1:11" ht="13.5" thickBot="1" x14ac:dyDescent="0.25">
      <c r="A4" s="13"/>
      <c r="B4" s="3"/>
      <c r="C4" s="4"/>
      <c r="D4" s="2"/>
      <c r="E4" s="2"/>
      <c r="F4" s="2"/>
      <c r="G4" s="13"/>
      <c r="H4" s="13"/>
      <c r="I4" s="13"/>
      <c r="J4" s="13"/>
      <c r="K4" s="13"/>
    </row>
    <row r="5" spans="1:11" ht="14.25" thickTop="1" thickBot="1" x14ac:dyDescent="0.25">
      <c r="A5" s="13"/>
      <c r="B5" s="182"/>
      <c r="C5" s="183"/>
      <c r="D5" s="184"/>
      <c r="E5" s="184"/>
      <c r="F5" s="185"/>
      <c r="G5" s="13"/>
      <c r="H5" s="13"/>
      <c r="I5" s="13"/>
      <c r="J5" s="13"/>
      <c r="K5" s="13"/>
    </row>
    <row r="6" spans="1:11" ht="13.5" thickTop="1" x14ac:dyDescent="0.2">
      <c r="A6" s="13"/>
      <c r="B6" s="3"/>
      <c r="C6" s="3"/>
      <c r="D6" s="2"/>
      <c r="E6" s="2"/>
      <c r="F6" s="2"/>
      <c r="G6" s="13"/>
      <c r="H6" s="13"/>
      <c r="I6" s="13"/>
      <c r="J6" s="13"/>
      <c r="K6" s="13"/>
    </row>
    <row r="7" spans="1:1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t="s">
        <v>46</v>
      </c>
      <c r="E11" s="252" t="s">
        <v>42</v>
      </c>
      <c r="F11" s="271" t="s">
        <v>49</v>
      </c>
      <c r="G11" s="252" t="s">
        <v>40</v>
      </c>
      <c r="H11" s="252" t="s">
        <v>39</v>
      </c>
      <c r="I11" s="252" t="s">
        <v>3</v>
      </c>
      <c r="J11" s="252"/>
      <c r="K11" s="173"/>
    </row>
    <row r="12" spans="1:11" x14ac:dyDescent="0.2">
      <c r="A12" s="13"/>
      <c r="B12" s="167" t="s">
        <v>38</v>
      </c>
      <c r="C12" s="233" t="s">
        <v>37</v>
      </c>
      <c r="D12" s="251" t="s">
        <v>0</v>
      </c>
      <c r="E12" s="251" t="s">
        <v>48</v>
      </c>
      <c r="F12" s="272" t="s">
        <v>47</v>
      </c>
      <c r="G12" s="251" t="s">
        <v>35</v>
      </c>
      <c r="H12" s="251" t="s">
        <v>2</v>
      </c>
      <c r="I12" s="251" t="s">
        <v>2</v>
      </c>
      <c r="J12" s="251" t="s">
        <v>4</v>
      </c>
      <c r="K12" s="251" t="s">
        <v>34</v>
      </c>
    </row>
    <row r="13" spans="1:11" ht="13.5" thickBot="1" x14ac:dyDescent="0.25">
      <c r="A13" s="13"/>
      <c r="B13" s="261"/>
      <c r="C13" s="168"/>
      <c r="D13" s="174"/>
      <c r="E13" s="251"/>
      <c r="F13" s="272"/>
      <c r="G13" s="251"/>
      <c r="H13" s="262">
        <v>0.05</v>
      </c>
      <c r="I13" s="262">
        <v>0.03</v>
      </c>
      <c r="J13" s="251"/>
      <c r="K13" s="175"/>
    </row>
    <row r="14" spans="1:11" ht="14.25" thickTop="1" thickBot="1" x14ac:dyDescent="0.25">
      <c r="A14" s="150">
        <v>1</v>
      </c>
      <c r="B14" s="243"/>
      <c r="C14" s="243"/>
      <c r="D14" s="244" t="s">
        <v>46</v>
      </c>
      <c r="E14" s="245">
        <v>896.56</v>
      </c>
      <c r="F14" s="264">
        <f t="shared" ref="F14:F25" si="0">SUM(E14)-120</f>
        <v>776.56</v>
      </c>
      <c r="G14" s="246">
        <v>0</v>
      </c>
      <c r="H14" s="156">
        <f t="shared" ref="H14:H25" si="1">SUM(F14*5%)*G14</f>
        <v>0</v>
      </c>
      <c r="I14" s="156">
        <f t="shared" ref="I14:I25" si="2">SUM(F14*3%)*G14</f>
        <v>0</v>
      </c>
      <c r="J14" s="156">
        <f t="shared" ref="J14:J25" si="3">SUM(I14,H14)</f>
        <v>0</v>
      </c>
      <c r="K14" s="247"/>
    </row>
    <row r="15" spans="1:11" ht="14.25" thickTop="1" thickBot="1" x14ac:dyDescent="0.25">
      <c r="A15" s="150">
        <v>2</v>
      </c>
      <c r="B15" s="243"/>
      <c r="C15" s="243"/>
      <c r="D15" s="244" t="s">
        <v>46</v>
      </c>
      <c r="E15" s="245">
        <v>0</v>
      </c>
      <c r="F15" s="264">
        <f t="shared" si="0"/>
        <v>-120</v>
      </c>
      <c r="G15" s="246">
        <v>0</v>
      </c>
      <c r="H15" s="156">
        <f t="shared" si="1"/>
        <v>0</v>
      </c>
      <c r="I15" s="156">
        <f t="shared" si="2"/>
        <v>0</v>
      </c>
      <c r="J15" s="156">
        <f t="shared" si="3"/>
        <v>0</v>
      </c>
      <c r="K15" s="247"/>
    </row>
    <row r="16" spans="1:11" ht="14.25" thickTop="1" thickBot="1" x14ac:dyDescent="0.25">
      <c r="A16" s="150">
        <v>3</v>
      </c>
      <c r="B16" s="243"/>
      <c r="C16" s="243"/>
      <c r="D16" s="244" t="s">
        <v>46</v>
      </c>
      <c r="E16" s="245">
        <v>0</v>
      </c>
      <c r="F16" s="264">
        <f t="shared" si="0"/>
        <v>-120</v>
      </c>
      <c r="G16" s="246">
        <v>0</v>
      </c>
      <c r="H16" s="156">
        <f t="shared" si="1"/>
        <v>0</v>
      </c>
      <c r="I16" s="156">
        <f t="shared" si="2"/>
        <v>0</v>
      </c>
      <c r="J16" s="156">
        <f t="shared" si="3"/>
        <v>0</v>
      </c>
      <c r="K16" s="247"/>
    </row>
    <row r="17" spans="1:11" ht="14.25" thickTop="1" thickBot="1" x14ac:dyDescent="0.25">
      <c r="A17" s="150">
        <v>4</v>
      </c>
      <c r="B17" s="243"/>
      <c r="C17" s="243"/>
      <c r="D17" s="244" t="s">
        <v>46</v>
      </c>
      <c r="E17" s="245">
        <v>0</v>
      </c>
      <c r="F17" s="264">
        <f t="shared" si="0"/>
        <v>-120</v>
      </c>
      <c r="G17" s="246">
        <v>0</v>
      </c>
      <c r="H17" s="156">
        <f t="shared" si="1"/>
        <v>0</v>
      </c>
      <c r="I17" s="156">
        <f t="shared" si="2"/>
        <v>0</v>
      </c>
      <c r="J17" s="156">
        <f t="shared" si="3"/>
        <v>0</v>
      </c>
      <c r="K17" s="247"/>
    </row>
    <row r="18" spans="1:11" ht="14.25" thickTop="1" thickBot="1" x14ac:dyDescent="0.25">
      <c r="A18" s="150">
        <v>5</v>
      </c>
      <c r="B18" s="248"/>
      <c r="C18" s="248"/>
      <c r="D18" s="244" t="s">
        <v>46</v>
      </c>
      <c r="E18" s="245">
        <v>0</v>
      </c>
      <c r="F18" s="264">
        <f t="shared" si="0"/>
        <v>-120</v>
      </c>
      <c r="G18" s="246">
        <v>0</v>
      </c>
      <c r="H18" s="156">
        <f t="shared" si="1"/>
        <v>0</v>
      </c>
      <c r="I18" s="156">
        <f t="shared" si="2"/>
        <v>0</v>
      </c>
      <c r="J18" s="156">
        <f t="shared" si="3"/>
        <v>0</v>
      </c>
      <c r="K18" s="247"/>
    </row>
    <row r="19" spans="1:11" ht="14.25" thickTop="1" thickBot="1" x14ac:dyDescent="0.25">
      <c r="A19" s="150">
        <v>6</v>
      </c>
      <c r="B19" s="248"/>
      <c r="C19" s="248"/>
      <c r="D19" s="244" t="s">
        <v>46</v>
      </c>
      <c r="E19" s="245">
        <v>0</v>
      </c>
      <c r="F19" s="264">
        <f t="shared" si="0"/>
        <v>-120</v>
      </c>
      <c r="G19" s="246">
        <v>0</v>
      </c>
      <c r="H19" s="156">
        <f t="shared" si="1"/>
        <v>0</v>
      </c>
      <c r="I19" s="156">
        <f t="shared" si="2"/>
        <v>0</v>
      </c>
      <c r="J19" s="156">
        <f t="shared" si="3"/>
        <v>0</v>
      </c>
      <c r="K19" s="247"/>
    </row>
    <row r="20" spans="1:11" ht="14.25" thickTop="1" thickBot="1" x14ac:dyDescent="0.25">
      <c r="A20" s="150">
        <v>7</v>
      </c>
      <c r="B20" s="248"/>
      <c r="C20" s="248"/>
      <c r="D20" s="244" t="s">
        <v>46</v>
      </c>
      <c r="E20" s="245">
        <v>0</v>
      </c>
      <c r="F20" s="264">
        <f t="shared" si="0"/>
        <v>-120</v>
      </c>
      <c r="G20" s="246">
        <v>0</v>
      </c>
      <c r="H20" s="156">
        <f t="shared" si="1"/>
        <v>0</v>
      </c>
      <c r="I20" s="156">
        <f t="shared" si="2"/>
        <v>0</v>
      </c>
      <c r="J20" s="156">
        <f t="shared" si="3"/>
        <v>0</v>
      </c>
      <c r="K20" s="247"/>
    </row>
    <row r="21" spans="1:11" ht="14.25" thickTop="1" thickBot="1" x14ac:dyDescent="0.25">
      <c r="A21" s="150">
        <v>8</v>
      </c>
      <c r="B21" s="248"/>
      <c r="C21" s="248"/>
      <c r="D21" s="244" t="s">
        <v>46</v>
      </c>
      <c r="E21" s="245">
        <v>0</v>
      </c>
      <c r="F21" s="264">
        <f t="shared" si="0"/>
        <v>-120</v>
      </c>
      <c r="G21" s="246">
        <v>0</v>
      </c>
      <c r="H21" s="156">
        <f t="shared" si="1"/>
        <v>0</v>
      </c>
      <c r="I21" s="156">
        <f t="shared" si="2"/>
        <v>0</v>
      </c>
      <c r="J21" s="156">
        <f t="shared" si="3"/>
        <v>0</v>
      </c>
      <c r="K21" s="247"/>
    </row>
    <row r="22" spans="1:11" ht="14.25" thickTop="1" thickBot="1" x14ac:dyDescent="0.25">
      <c r="A22" s="150">
        <v>9</v>
      </c>
      <c r="B22" s="248"/>
      <c r="C22" s="248"/>
      <c r="D22" s="244" t="s">
        <v>46</v>
      </c>
      <c r="E22" s="245">
        <v>0</v>
      </c>
      <c r="F22" s="264">
        <f t="shared" si="0"/>
        <v>-120</v>
      </c>
      <c r="G22" s="246">
        <v>0</v>
      </c>
      <c r="H22" s="156">
        <f t="shared" si="1"/>
        <v>0</v>
      </c>
      <c r="I22" s="156">
        <f t="shared" si="2"/>
        <v>0</v>
      </c>
      <c r="J22" s="156">
        <f t="shared" si="3"/>
        <v>0</v>
      </c>
      <c r="K22" s="247"/>
    </row>
    <row r="23" spans="1:11" ht="14.25" thickTop="1" thickBot="1" x14ac:dyDescent="0.25">
      <c r="A23" s="150">
        <v>10</v>
      </c>
      <c r="B23" s="248"/>
      <c r="C23" s="248"/>
      <c r="D23" s="244" t="s">
        <v>46</v>
      </c>
      <c r="E23" s="245">
        <v>0</v>
      </c>
      <c r="F23" s="264">
        <f t="shared" si="0"/>
        <v>-120</v>
      </c>
      <c r="G23" s="246">
        <v>0</v>
      </c>
      <c r="H23" s="156">
        <f t="shared" si="1"/>
        <v>0</v>
      </c>
      <c r="I23" s="156">
        <f t="shared" si="2"/>
        <v>0</v>
      </c>
      <c r="J23" s="156">
        <f t="shared" si="3"/>
        <v>0</v>
      </c>
      <c r="K23" s="247"/>
    </row>
    <row r="24" spans="1:11" ht="14.25" thickTop="1" thickBot="1" x14ac:dyDescent="0.25">
      <c r="A24" s="150">
        <v>11</v>
      </c>
      <c r="B24" s="248"/>
      <c r="C24" s="248"/>
      <c r="D24" s="244" t="s">
        <v>46</v>
      </c>
      <c r="E24" s="245">
        <v>0</v>
      </c>
      <c r="F24" s="264">
        <f t="shared" si="0"/>
        <v>-120</v>
      </c>
      <c r="G24" s="246">
        <v>0</v>
      </c>
      <c r="H24" s="156">
        <f t="shared" si="1"/>
        <v>0</v>
      </c>
      <c r="I24" s="156">
        <f t="shared" si="2"/>
        <v>0</v>
      </c>
      <c r="J24" s="156">
        <f t="shared" si="3"/>
        <v>0</v>
      </c>
      <c r="K24" s="247"/>
    </row>
    <row r="25" spans="1:11" ht="14.25" thickTop="1" thickBot="1" x14ac:dyDescent="0.25">
      <c r="A25" s="150">
        <v>12</v>
      </c>
      <c r="B25" s="248"/>
      <c r="C25" s="248"/>
      <c r="D25" s="244" t="s">
        <v>46</v>
      </c>
      <c r="E25" s="245">
        <v>0</v>
      </c>
      <c r="F25" s="264">
        <f t="shared" si="0"/>
        <v>-120</v>
      </c>
      <c r="G25" s="246">
        <v>0</v>
      </c>
      <c r="H25" s="156">
        <f t="shared" si="1"/>
        <v>0</v>
      </c>
      <c r="I25" s="156">
        <f t="shared" si="2"/>
        <v>0</v>
      </c>
      <c r="J25" s="156">
        <f t="shared" si="3"/>
        <v>0</v>
      </c>
      <c r="K25" s="247"/>
    </row>
    <row r="26" spans="1:11" ht="14.25" thickTop="1" thickBot="1" x14ac:dyDescent="0.25">
      <c r="A26" s="13"/>
      <c r="D26" s="11"/>
      <c r="E26" s="13"/>
      <c r="F26" s="13"/>
      <c r="G26" s="13"/>
      <c r="H26" s="13"/>
      <c r="I26" s="13"/>
      <c r="J26" s="13"/>
      <c r="K26" s="13"/>
    </row>
    <row r="27" spans="1:11" ht="14.25" thickTop="1" thickBot="1" x14ac:dyDescent="0.25">
      <c r="A27" s="13"/>
      <c r="B27" s="14" t="s">
        <v>33</v>
      </c>
      <c r="C27" s="14"/>
      <c r="D27" s="13"/>
      <c r="E27" s="13"/>
      <c r="F27" s="13"/>
      <c r="G27" s="13"/>
      <c r="H27" s="156">
        <f>SUM(H14:H25)</f>
        <v>0</v>
      </c>
      <c r="I27" s="156">
        <f>SUM(I14:I25)</f>
        <v>0</v>
      </c>
      <c r="J27" s="156">
        <f>SUM(J14:J25)</f>
        <v>0</v>
      </c>
      <c r="K27" s="13"/>
    </row>
    <row r="28" spans="1:11" ht="13.5" thickTop="1" x14ac:dyDescent="0.2">
      <c r="A28" s="11"/>
      <c r="D28" s="11"/>
      <c r="E28" s="11"/>
      <c r="F28" s="11"/>
      <c r="G28" s="11"/>
      <c r="H28" s="11"/>
      <c r="I28" s="11"/>
      <c r="J28" s="11"/>
      <c r="K28" s="11"/>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C161-7F0B-45C3-98E3-B77FEC2EC3A9}">
  <dimension ref="A1:K29"/>
  <sheetViews>
    <sheetView tabSelected="1" workbookViewId="0">
      <selection activeCell="H8" sqref="H8"/>
    </sheetView>
  </sheetViews>
  <sheetFormatPr defaultRowHeight="12.75" x14ac:dyDescent="0.2"/>
  <cols>
    <col min="1" max="1" width="4.42578125" customWidth="1"/>
    <col min="2" max="2" width="18.42578125" customWidth="1"/>
    <col min="3" max="3" width="5.7109375" customWidth="1"/>
    <col min="4" max="4" width="12.42578125" customWidth="1"/>
    <col min="5" max="5" width="13.7109375" customWidth="1"/>
    <col min="6" max="6" width="12.85546875" customWidth="1"/>
    <col min="7" max="7" width="12" customWidth="1"/>
    <col min="8" max="8" width="10.42578125" customWidth="1"/>
    <col min="9" max="9" width="10.7109375" customWidth="1"/>
    <col min="10" max="10" width="27.42578125" customWidth="1"/>
    <col min="11" max="11" width="22.7109375" customWidth="1"/>
  </cols>
  <sheetData>
    <row r="1" spans="1:11" x14ac:dyDescent="0.2">
      <c r="A1" s="13"/>
      <c r="B1" s="14" t="s">
        <v>139</v>
      </c>
      <c r="C1" s="14"/>
      <c r="D1" s="11"/>
      <c r="E1" s="15"/>
      <c r="F1" s="11"/>
      <c r="G1" s="21" t="s">
        <v>27</v>
      </c>
      <c r="H1" s="21" t="s">
        <v>133</v>
      </c>
      <c r="I1" s="11"/>
      <c r="J1" s="11"/>
      <c r="K1" s="13"/>
    </row>
    <row r="2" spans="1:11" x14ac:dyDescent="0.2">
      <c r="A2" s="13"/>
      <c r="B2" s="14"/>
      <c r="C2" s="14"/>
      <c r="D2" s="13"/>
      <c r="E2" s="13"/>
      <c r="F2" s="13"/>
      <c r="G2" s="13"/>
      <c r="H2" s="13"/>
      <c r="I2" s="13"/>
      <c r="J2" s="13"/>
      <c r="K2" s="13"/>
    </row>
    <row r="3" spans="1:11" x14ac:dyDescent="0.2">
      <c r="A3" s="13"/>
      <c r="B3" s="3" t="s">
        <v>7</v>
      </c>
      <c r="C3" s="4"/>
      <c r="D3" s="2"/>
      <c r="E3" s="2"/>
      <c r="F3" s="2"/>
      <c r="G3" s="13"/>
      <c r="I3" s="13"/>
      <c r="J3" s="13"/>
      <c r="K3" s="13"/>
    </row>
    <row r="4" spans="1:11" ht="13.5" thickBot="1" x14ac:dyDescent="0.25">
      <c r="A4" s="13"/>
      <c r="B4" s="3"/>
      <c r="C4" s="4"/>
      <c r="D4" s="2"/>
      <c r="E4" s="2"/>
      <c r="F4" s="2"/>
      <c r="G4" s="13"/>
      <c r="H4" s="284"/>
      <c r="I4" s="285" t="s">
        <v>140</v>
      </c>
      <c r="J4" s="13"/>
      <c r="K4" s="13"/>
    </row>
    <row r="5" spans="1:11" ht="14.25" thickTop="1" thickBot="1" x14ac:dyDescent="0.25">
      <c r="A5" s="13"/>
      <c r="B5" s="182"/>
      <c r="C5" s="183"/>
      <c r="D5" s="184"/>
      <c r="E5" s="184"/>
      <c r="F5" s="185"/>
      <c r="G5" s="174"/>
      <c r="H5" s="286" t="s">
        <v>141</v>
      </c>
      <c r="I5" s="287">
        <v>5</v>
      </c>
      <c r="J5" s="13"/>
      <c r="K5" s="13"/>
    </row>
    <row r="6" spans="1:11" ht="14.25" thickTop="1" thickBot="1" x14ac:dyDescent="0.25">
      <c r="A6" s="13"/>
      <c r="B6" s="3"/>
      <c r="C6" s="3"/>
      <c r="D6" s="2"/>
      <c r="E6" s="2"/>
      <c r="F6" s="2"/>
      <c r="G6" s="233"/>
      <c r="H6" s="150" t="s">
        <v>142</v>
      </c>
      <c r="I6" s="288">
        <v>3</v>
      </c>
      <c r="J6" s="13"/>
      <c r="K6" s="13"/>
    </row>
    <row r="7" spans="1:11" ht="13.5" thickTop="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t="s">
        <v>46</v>
      </c>
      <c r="E11" s="252" t="s">
        <v>42</v>
      </c>
      <c r="F11" s="252" t="s">
        <v>40</v>
      </c>
      <c r="G11" s="252" t="s">
        <v>39</v>
      </c>
      <c r="H11" s="252" t="s">
        <v>3</v>
      </c>
      <c r="I11" s="252"/>
      <c r="J11" s="173"/>
    </row>
    <row r="12" spans="1:11" x14ac:dyDescent="0.2">
      <c r="A12" s="13"/>
      <c r="B12" s="167" t="s">
        <v>38</v>
      </c>
      <c r="C12" s="233" t="s">
        <v>37</v>
      </c>
      <c r="D12" s="251" t="s">
        <v>0</v>
      </c>
      <c r="E12" s="251" t="s">
        <v>48</v>
      </c>
      <c r="F12" s="251" t="s">
        <v>35</v>
      </c>
      <c r="G12" s="251" t="s">
        <v>2</v>
      </c>
      <c r="H12" s="251" t="s">
        <v>2</v>
      </c>
      <c r="I12" s="251" t="s">
        <v>4</v>
      </c>
      <c r="J12" s="251" t="s">
        <v>34</v>
      </c>
    </row>
    <row r="13" spans="1:11" ht="13.5" thickBot="1" x14ac:dyDescent="0.25">
      <c r="A13" s="13"/>
      <c r="B13" s="250"/>
      <c r="C13" s="170"/>
      <c r="D13" s="175"/>
      <c r="E13" s="253"/>
      <c r="F13" s="253"/>
      <c r="G13" s="257">
        <f>SUM(I5)%</f>
        <v>0.05</v>
      </c>
      <c r="H13" s="257">
        <f>SUM(I6)%</f>
        <v>0.03</v>
      </c>
      <c r="I13" s="253"/>
      <c r="J13" s="175"/>
    </row>
    <row r="14" spans="1:11" ht="14.25" thickTop="1" thickBot="1" x14ac:dyDescent="0.25">
      <c r="A14" s="150">
        <v>1</v>
      </c>
      <c r="B14" s="265"/>
      <c r="C14" s="265"/>
      <c r="D14" s="266" t="s">
        <v>46</v>
      </c>
      <c r="E14" s="267">
        <v>100</v>
      </c>
      <c r="F14" s="269">
        <v>1</v>
      </c>
      <c r="G14" s="164">
        <f>SUM(E14*I5%)*F14</f>
        <v>5</v>
      </c>
      <c r="H14" s="164">
        <f>SUM(E14*I6%)*F14</f>
        <v>3</v>
      </c>
      <c r="I14" s="164">
        <f t="shared" ref="I14:I25" si="0">SUM(H14,G14)</f>
        <v>8</v>
      </c>
      <c r="J14" s="270"/>
    </row>
    <row r="15" spans="1:11" ht="14.25" thickTop="1" thickBot="1" x14ac:dyDescent="0.25">
      <c r="A15" s="150">
        <v>2</v>
      </c>
      <c r="B15" s="243"/>
      <c r="C15" s="243"/>
      <c r="D15" s="244" t="s">
        <v>46</v>
      </c>
      <c r="E15" s="267">
        <v>0</v>
      </c>
      <c r="F15" s="246">
        <v>0</v>
      </c>
      <c r="G15" s="164">
        <f>SUM(E15*I5%)*F15</f>
        <v>0</v>
      </c>
      <c r="H15" s="164">
        <f>SUM(E15*I6%)*F15</f>
        <v>0</v>
      </c>
      <c r="I15" s="156">
        <f t="shared" si="0"/>
        <v>0</v>
      </c>
      <c r="J15" s="247"/>
    </row>
    <row r="16" spans="1:11" ht="14.25" thickTop="1" thickBot="1" x14ac:dyDescent="0.25">
      <c r="A16" s="150">
        <v>3</v>
      </c>
      <c r="B16" s="243"/>
      <c r="C16" s="243"/>
      <c r="D16" s="244" t="s">
        <v>46</v>
      </c>
      <c r="E16" s="267">
        <v>0</v>
      </c>
      <c r="F16" s="246">
        <v>0</v>
      </c>
      <c r="G16" s="164">
        <f>SUM(E16*I5%)*F16</f>
        <v>0</v>
      </c>
      <c r="H16" s="164">
        <f>SUM(E16*I6%)*F16</f>
        <v>0</v>
      </c>
      <c r="I16" s="156">
        <f t="shared" si="0"/>
        <v>0</v>
      </c>
      <c r="J16" s="247"/>
    </row>
    <row r="17" spans="1:11" ht="14.25" thickTop="1" thickBot="1" x14ac:dyDescent="0.25">
      <c r="A17" s="150">
        <v>4</v>
      </c>
      <c r="B17" s="243"/>
      <c r="C17" s="243"/>
      <c r="D17" s="244" t="s">
        <v>46</v>
      </c>
      <c r="E17" s="267">
        <v>0</v>
      </c>
      <c r="F17" s="246">
        <v>0</v>
      </c>
      <c r="G17" s="164">
        <f>SUM(E17*I5%)*F17</f>
        <v>0</v>
      </c>
      <c r="H17" s="164">
        <f>SUM(E17*I6%)*F17</f>
        <v>0</v>
      </c>
      <c r="I17" s="156">
        <f t="shared" si="0"/>
        <v>0</v>
      </c>
      <c r="J17" s="247"/>
    </row>
    <row r="18" spans="1:11" ht="14.25" thickTop="1" thickBot="1" x14ac:dyDescent="0.25">
      <c r="A18" s="150">
        <v>5</v>
      </c>
      <c r="B18" s="248"/>
      <c r="C18" s="248"/>
      <c r="D18" s="244" t="s">
        <v>46</v>
      </c>
      <c r="E18" s="267">
        <v>0</v>
      </c>
      <c r="F18" s="246">
        <v>0</v>
      </c>
      <c r="G18" s="156">
        <f>SUM(E18*I5%)*F18</f>
        <v>0</v>
      </c>
      <c r="H18" s="164">
        <f>SUM(E18*I6%)*F18</f>
        <v>0</v>
      </c>
      <c r="I18" s="156">
        <f t="shared" si="0"/>
        <v>0</v>
      </c>
      <c r="J18" s="247"/>
    </row>
    <row r="19" spans="1:11" ht="14.25" thickTop="1" thickBot="1" x14ac:dyDescent="0.25">
      <c r="A19" s="150">
        <v>6</v>
      </c>
      <c r="B19" s="248"/>
      <c r="C19" s="248"/>
      <c r="D19" s="244" t="s">
        <v>46</v>
      </c>
      <c r="E19" s="267">
        <v>0</v>
      </c>
      <c r="F19" s="246">
        <v>0</v>
      </c>
      <c r="G19" s="156">
        <f>SUM(E19*I5%)*F19</f>
        <v>0</v>
      </c>
      <c r="H19" s="164">
        <f>SUM(E19*I6%)*F19</f>
        <v>0</v>
      </c>
      <c r="I19" s="156">
        <f t="shared" si="0"/>
        <v>0</v>
      </c>
      <c r="J19" s="247"/>
    </row>
    <row r="20" spans="1:11" ht="14.25" thickTop="1" thickBot="1" x14ac:dyDescent="0.25">
      <c r="A20" s="150">
        <v>7</v>
      </c>
      <c r="B20" s="248"/>
      <c r="C20" s="248"/>
      <c r="D20" s="244" t="s">
        <v>46</v>
      </c>
      <c r="E20" s="267">
        <v>0</v>
      </c>
      <c r="F20" s="246">
        <v>0</v>
      </c>
      <c r="G20" s="156">
        <f>SUM(E20*I5%)*F20</f>
        <v>0</v>
      </c>
      <c r="H20" s="164">
        <f>SUM(E20*I6%)*F20</f>
        <v>0</v>
      </c>
      <c r="I20" s="156">
        <f t="shared" si="0"/>
        <v>0</v>
      </c>
      <c r="J20" s="247"/>
    </row>
    <row r="21" spans="1:11" ht="14.25" thickTop="1" thickBot="1" x14ac:dyDescent="0.25">
      <c r="A21" s="150">
        <v>8</v>
      </c>
      <c r="B21" s="248"/>
      <c r="C21" s="248"/>
      <c r="D21" s="244" t="s">
        <v>46</v>
      </c>
      <c r="E21" s="267">
        <v>0</v>
      </c>
      <c r="F21" s="246">
        <v>0</v>
      </c>
      <c r="G21" s="156">
        <f>SUM(E21*I5%)*F21</f>
        <v>0</v>
      </c>
      <c r="H21" s="164">
        <f>SUM(E21*I6%)*F21</f>
        <v>0</v>
      </c>
      <c r="I21" s="156">
        <f t="shared" si="0"/>
        <v>0</v>
      </c>
      <c r="J21" s="247"/>
    </row>
    <row r="22" spans="1:11" ht="14.25" thickTop="1" thickBot="1" x14ac:dyDescent="0.25">
      <c r="A22" s="150">
        <v>9</v>
      </c>
      <c r="B22" s="248"/>
      <c r="C22" s="248"/>
      <c r="D22" s="244" t="s">
        <v>46</v>
      </c>
      <c r="E22" s="267">
        <v>0</v>
      </c>
      <c r="F22" s="246">
        <v>0</v>
      </c>
      <c r="G22" s="156">
        <f>SUM(E22*I5%)*F22</f>
        <v>0</v>
      </c>
      <c r="H22" s="164">
        <f>SUM(E22*I6%)*F22</f>
        <v>0</v>
      </c>
      <c r="I22" s="156">
        <f t="shared" si="0"/>
        <v>0</v>
      </c>
      <c r="J22" s="247"/>
    </row>
    <row r="23" spans="1:11" ht="14.25" thickTop="1" thickBot="1" x14ac:dyDescent="0.25">
      <c r="A23" s="150">
        <v>10</v>
      </c>
      <c r="B23" s="248"/>
      <c r="C23" s="248"/>
      <c r="D23" s="244" t="s">
        <v>46</v>
      </c>
      <c r="E23" s="267">
        <v>0</v>
      </c>
      <c r="F23" s="246">
        <v>0</v>
      </c>
      <c r="G23" s="156">
        <f>SUM(E23*I5%)*F23</f>
        <v>0</v>
      </c>
      <c r="H23" s="164">
        <f>SUM(E23*I6%)*F23</f>
        <v>0</v>
      </c>
      <c r="I23" s="156">
        <f t="shared" si="0"/>
        <v>0</v>
      </c>
      <c r="J23" s="247"/>
    </row>
    <row r="24" spans="1:11" ht="14.25" thickTop="1" thickBot="1" x14ac:dyDescent="0.25">
      <c r="A24" s="150">
        <v>11</v>
      </c>
      <c r="B24" s="248"/>
      <c r="C24" s="248"/>
      <c r="D24" s="244" t="s">
        <v>46</v>
      </c>
      <c r="E24" s="267">
        <v>0</v>
      </c>
      <c r="F24" s="246">
        <v>0</v>
      </c>
      <c r="G24" s="156">
        <f>SUM(E24*I5%)*F24</f>
        <v>0</v>
      </c>
      <c r="H24" s="164">
        <f>SUM(E24*I6%)*F24</f>
        <v>0</v>
      </c>
      <c r="I24" s="156">
        <f t="shared" si="0"/>
        <v>0</v>
      </c>
      <c r="J24" s="247"/>
    </row>
    <row r="25" spans="1:11" ht="14.25" thickTop="1" thickBot="1" x14ac:dyDescent="0.25">
      <c r="A25" s="150">
        <v>12</v>
      </c>
      <c r="B25" s="248"/>
      <c r="C25" s="248"/>
      <c r="D25" s="244" t="s">
        <v>46</v>
      </c>
      <c r="E25" s="267">
        <v>0</v>
      </c>
      <c r="F25" s="246">
        <v>0</v>
      </c>
      <c r="G25" s="156">
        <f>SUM(E25*I5%)*F25</f>
        <v>0</v>
      </c>
      <c r="H25" s="164">
        <f>SUM(E25*I6%)*F25</f>
        <v>0</v>
      </c>
      <c r="I25" s="156">
        <f t="shared" si="0"/>
        <v>0</v>
      </c>
      <c r="J25" s="247"/>
    </row>
    <row r="26" spans="1:11" ht="14.25" thickTop="1" thickBot="1" x14ac:dyDescent="0.25">
      <c r="A26" s="13"/>
      <c r="B26" s="10"/>
      <c r="C26" s="10"/>
      <c r="D26" s="11"/>
      <c r="E26" s="13"/>
      <c r="F26" s="13"/>
      <c r="G26" s="13"/>
      <c r="H26" s="13"/>
      <c r="I26" s="13"/>
      <c r="J26" s="13"/>
    </row>
    <row r="27" spans="1:11" ht="14.25" thickTop="1" thickBot="1" x14ac:dyDescent="0.25">
      <c r="A27" s="13"/>
      <c r="B27" s="14" t="s">
        <v>33</v>
      </c>
      <c r="C27" s="14"/>
      <c r="D27" s="13"/>
      <c r="E27" s="13"/>
      <c r="F27" s="13"/>
      <c r="G27" s="156">
        <f>SUM(G14:G25)</f>
        <v>5</v>
      </c>
      <c r="H27" s="156">
        <f>SUM(H14:H25)</f>
        <v>3</v>
      </c>
      <c r="I27" s="156">
        <f>SUM(I14:I25)</f>
        <v>8</v>
      </c>
      <c r="J27" s="13"/>
    </row>
    <row r="28" spans="1:11" ht="13.5" thickTop="1" x14ac:dyDescent="0.2">
      <c r="A28" s="11"/>
      <c r="B28" s="10"/>
      <c r="C28" s="10"/>
      <c r="D28" s="11"/>
      <c r="E28" s="11"/>
      <c r="F28" s="11"/>
      <c r="G28" s="11"/>
      <c r="H28" s="11"/>
      <c r="I28" s="11"/>
      <c r="J28" s="11"/>
      <c r="K28" s="10"/>
    </row>
    <row r="29" spans="1:11" x14ac:dyDescent="0.2">
      <c r="A29" s="10"/>
      <c r="B29" s="10"/>
      <c r="C29" s="10"/>
      <c r="D29" s="10"/>
      <c r="E29" s="10"/>
      <c r="F29" s="10"/>
      <c r="G29" s="10"/>
      <c r="H29" s="10"/>
      <c r="I29" s="10"/>
      <c r="J29" s="10"/>
      <c r="K29" s="1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449E8-22DD-4D03-99B0-4B97060723E7}">
  <sheetPr>
    <tabColor rgb="FFC00000"/>
  </sheetPr>
  <dimension ref="A1:P215"/>
  <sheetViews>
    <sheetView topLeftCell="A21" workbookViewId="0">
      <selection activeCell="I39" sqref="I39"/>
    </sheetView>
  </sheetViews>
  <sheetFormatPr defaultRowHeight="13.5" x14ac:dyDescent="0.25"/>
  <cols>
    <col min="1" max="1" width="2.42578125" customWidth="1"/>
    <col min="2" max="3" width="9.140625" style="31"/>
    <col min="4" max="4" width="15.28515625" style="31" customWidth="1"/>
    <col min="5" max="5" width="14.7109375" style="31" customWidth="1"/>
    <col min="6" max="8" width="9.140625" style="31"/>
    <col min="9" max="9" width="9.5703125" style="31" bestFit="1" customWidth="1"/>
    <col min="10" max="10" width="10.42578125" style="31" customWidth="1"/>
    <col min="11" max="11" width="10.140625" style="31" customWidth="1"/>
    <col min="12" max="12" width="10.85546875" style="31" customWidth="1"/>
    <col min="13" max="13" width="11.140625" style="31" customWidth="1"/>
    <col min="14" max="14" width="3.42578125" style="31" customWidth="1"/>
    <col min="15" max="16" width="9.140625" style="31"/>
  </cols>
  <sheetData>
    <row r="1" spans="3:16" x14ac:dyDescent="0.25">
      <c r="J1" s="44"/>
      <c r="K1" s="45"/>
    </row>
    <row r="2" spans="3:16" x14ac:dyDescent="0.25">
      <c r="J2" s="44"/>
      <c r="K2" s="45"/>
    </row>
    <row r="3" spans="3:16" ht="18" thickBot="1" x14ac:dyDescent="0.35">
      <c r="C3" s="149" t="s">
        <v>67</v>
      </c>
      <c r="D3" s="94"/>
      <c r="E3" s="94"/>
      <c r="F3" s="70"/>
      <c r="G3" s="70"/>
      <c r="H3" s="70"/>
      <c r="I3" s="70"/>
      <c r="J3" s="71"/>
      <c r="K3" s="72"/>
      <c r="L3" s="70"/>
      <c r="M3" s="70"/>
      <c r="N3" s="70"/>
      <c r="O3" s="70"/>
      <c r="P3" s="70"/>
    </row>
    <row r="4" spans="3:16" ht="14.25" thickTop="1" x14ac:dyDescent="0.25">
      <c r="C4" s="70"/>
      <c r="D4" s="70"/>
      <c r="E4" s="70"/>
      <c r="F4" s="70"/>
      <c r="G4" s="70"/>
      <c r="H4" s="70"/>
      <c r="I4" s="70"/>
      <c r="J4" s="71"/>
      <c r="K4" s="72"/>
      <c r="L4" s="70"/>
      <c r="M4" s="70"/>
      <c r="N4" s="70"/>
      <c r="O4" s="70"/>
      <c r="P4" s="70"/>
    </row>
    <row r="5" spans="3:16" x14ac:dyDescent="0.25">
      <c r="C5" s="70" t="s">
        <v>119</v>
      </c>
      <c r="D5" s="70"/>
      <c r="E5" s="70"/>
      <c r="F5" s="70"/>
      <c r="G5" s="70"/>
      <c r="H5" s="70"/>
      <c r="I5" s="70"/>
      <c r="J5" s="71"/>
      <c r="K5" s="72"/>
      <c r="L5" s="70"/>
      <c r="M5" s="70"/>
      <c r="N5" s="70"/>
      <c r="O5" s="70"/>
      <c r="P5" s="70"/>
    </row>
    <row r="6" spans="3:16" x14ac:dyDescent="0.25">
      <c r="C6" s="70" t="s">
        <v>112</v>
      </c>
      <c r="D6" s="70"/>
      <c r="E6" s="70"/>
      <c r="F6" s="70"/>
      <c r="G6" s="70"/>
      <c r="H6" s="70"/>
      <c r="I6" s="70"/>
      <c r="J6" s="71"/>
      <c r="K6" s="72"/>
      <c r="L6" s="70"/>
      <c r="M6" s="70"/>
      <c r="N6" s="70"/>
      <c r="O6" s="70"/>
      <c r="P6" s="70"/>
    </row>
    <row r="7" spans="3:16" x14ac:dyDescent="0.25">
      <c r="C7" s="70"/>
      <c r="D7" s="70"/>
      <c r="E7" s="70"/>
      <c r="F7" s="70"/>
      <c r="G7" s="70"/>
      <c r="H7" s="70"/>
      <c r="I7" s="70"/>
      <c r="J7" s="71"/>
      <c r="K7" s="72"/>
      <c r="L7" s="70"/>
      <c r="M7" s="70"/>
      <c r="N7" s="70"/>
      <c r="O7" s="70"/>
      <c r="P7" s="70"/>
    </row>
    <row r="8" spans="3:16" x14ac:dyDescent="0.25">
      <c r="C8" s="70" t="s">
        <v>68</v>
      </c>
      <c r="D8" s="70"/>
      <c r="E8" s="70"/>
      <c r="F8" s="70"/>
      <c r="G8" s="70"/>
      <c r="H8" s="70"/>
      <c r="I8" s="70"/>
      <c r="J8" s="71"/>
      <c r="K8" s="72"/>
      <c r="L8" s="70"/>
      <c r="M8" s="70"/>
      <c r="N8" s="70"/>
      <c r="O8" s="70"/>
      <c r="P8" s="70"/>
    </row>
    <row r="9" spans="3:16" x14ac:dyDescent="0.25">
      <c r="C9" s="70"/>
      <c r="D9" s="70"/>
      <c r="E9" s="70"/>
      <c r="F9" s="70"/>
      <c r="G9" s="70"/>
      <c r="H9" s="70"/>
      <c r="I9" s="70"/>
      <c r="J9" s="71"/>
      <c r="K9" s="72"/>
      <c r="L9" s="70"/>
      <c r="M9" s="70"/>
      <c r="N9" s="70"/>
      <c r="O9" s="70"/>
      <c r="P9" s="70"/>
    </row>
    <row r="10" spans="3:16" x14ac:dyDescent="0.25">
      <c r="C10" s="70" t="s">
        <v>120</v>
      </c>
      <c r="D10" s="70"/>
      <c r="E10" s="70"/>
      <c r="F10" s="70"/>
      <c r="G10" s="70"/>
      <c r="H10" s="70"/>
      <c r="I10" s="70"/>
      <c r="J10" s="71"/>
      <c r="K10" s="72"/>
      <c r="L10" s="70"/>
      <c r="M10" s="70"/>
      <c r="N10" s="70"/>
      <c r="O10" s="70"/>
      <c r="P10" s="70"/>
    </row>
    <row r="11" spans="3:16" x14ac:dyDescent="0.25">
      <c r="C11" s="70" t="s">
        <v>121</v>
      </c>
      <c r="D11" s="70"/>
      <c r="E11" s="70"/>
      <c r="F11" s="70"/>
      <c r="G11" s="70"/>
      <c r="H11" s="70"/>
      <c r="I11" s="70"/>
      <c r="J11" s="71"/>
      <c r="K11" s="72"/>
      <c r="L11" s="70"/>
      <c r="M11" s="70"/>
      <c r="N11" s="70"/>
      <c r="O11" s="70"/>
      <c r="P11" s="70"/>
    </row>
    <row r="12" spans="3:16" x14ac:dyDescent="0.25">
      <c r="C12" s="70"/>
      <c r="D12" s="70"/>
      <c r="E12" s="70"/>
      <c r="F12" s="70"/>
      <c r="G12" s="70"/>
      <c r="H12" s="70"/>
      <c r="I12" s="70"/>
      <c r="J12" s="71"/>
      <c r="K12" s="72"/>
      <c r="L12" s="70"/>
      <c r="M12" s="70"/>
      <c r="N12" s="70"/>
      <c r="O12" s="70"/>
      <c r="P12" s="70"/>
    </row>
    <row r="13" spans="3:16" x14ac:dyDescent="0.25">
      <c r="C13" s="70" t="s">
        <v>69</v>
      </c>
      <c r="D13" s="70"/>
      <c r="E13" s="70"/>
      <c r="F13" s="70"/>
      <c r="G13" s="70"/>
      <c r="H13" s="70"/>
      <c r="I13" s="70"/>
      <c r="J13" s="71"/>
      <c r="K13" s="72"/>
      <c r="L13" s="70"/>
      <c r="M13" s="70"/>
      <c r="N13" s="70"/>
      <c r="O13" s="70"/>
      <c r="P13" s="70"/>
    </row>
    <row r="14" spans="3:16" x14ac:dyDescent="0.25">
      <c r="C14" s="70"/>
      <c r="D14" s="70"/>
      <c r="E14" s="70"/>
      <c r="F14" s="70"/>
      <c r="G14" s="70"/>
      <c r="H14" s="70"/>
      <c r="I14" s="70"/>
      <c r="J14" s="71"/>
      <c r="K14" s="72"/>
      <c r="L14" s="70"/>
      <c r="M14" s="70"/>
      <c r="N14" s="70"/>
      <c r="O14" s="70"/>
      <c r="P14" s="70"/>
    </row>
    <row r="15" spans="3:16" x14ac:dyDescent="0.25">
      <c r="C15" s="70" t="s">
        <v>122</v>
      </c>
      <c r="D15" s="70"/>
      <c r="E15" s="70"/>
      <c r="F15" s="70"/>
      <c r="G15" s="70"/>
      <c r="H15" s="70"/>
      <c r="I15" s="70"/>
      <c r="J15" s="71"/>
      <c r="K15" s="72"/>
      <c r="L15" s="70"/>
      <c r="M15" s="70"/>
      <c r="N15" s="70"/>
      <c r="O15" s="70"/>
      <c r="P15" s="70"/>
    </row>
    <row r="16" spans="3:16" x14ac:dyDescent="0.25">
      <c r="C16" s="70" t="s">
        <v>70</v>
      </c>
      <c r="D16" s="70"/>
      <c r="E16" s="70"/>
      <c r="F16" s="70"/>
      <c r="G16" s="70"/>
      <c r="H16" s="70"/>
      <c r="I16" s="70"/>
      <c r="J16" s="71"/>
      <c r="K16" s="72"/>
      <c r="L16" s="70"/>
      <c r="M16" s="70"/>
      <c r="N16" s="70"/>
      <c r="O16" s="70"/>
      <c r="P16" s="70"/>
    </row>
    <row r="17" spans="1:16" x14ac:dyDescent="0.25">
      <c r="C17" s="70" t="s">
        <v>71</v>
      </c>
      <c r="D17" s="70"/>
      <c r="E17" s="70"/>
      <c r="F17" s="70"/>
      <c r="G17" s="70"/>
      <c r="H17" s="70"/>
      <c r="I17" s="70"/>
      <c r="J17" s="71"/>
      <c r="K17" s="72"/>
      <c r="L17" s="70"/>
      <c r="M17" s="70"/>
      <c r="N17" s="70"/>
      <c r="O17" s="70"/>
      <c r="P17" s="70"/>
    </row>
    <row r="18" spans="1:16" x14ac:dyDescent="0.25">
      <c r="C18" s="70" t="s">
        <v>123</v>
      </c>
      <c r="D18" s="70"/>
      <c r="E18" s="70"/>
      <c r="F18" s="70"/>
      <c r="G18" s="70"/>
      <c r="H18" s="70"/>
      <c r="I18" s="70"/>
      <c r="J18" s="71"/>
      <c r="K18" s="72"/>
      <c r="L18" s="70"/>
      <c r="M18" s="70"/>
      <c r="N18" s="70"/>
      <c r="O18" s="70"/>
      <c r="P18" s="70"/>
    </row>
    <row r="19" spans="1:16" ht="14.25" thickBot="1" x14ac:dyDescent="0.3">
      <c r="C19" s="70"/>
      <c r="D19" s="94"/>
      <c r="E19" s="70"/>
      <c r="F19" s="70"/>
      <c r="G19" s="70"/>
      <c r="H19" s="70"/>
      <c r="I19" s="70"/>
      <c r="J19" s="71"/>
      <c r="K19" s="72"/>
      <c r="L19" s="70"/>
      <c r="M19" s="70"/>
      <c r="N19" s="70"/>
      <c r="O19" s="70"/>
      <c r="P19" s="70"/>
    </row>
    <row r="20" spans="1:16" ht="19.5" thickTop="1" thickBot="1" x14ac:dyDescent="0.3">
      <c r="B20" s="47"/>
      <c r="C20" s="148" t="s">
        <v>135</v>
      </c>
      <c r="D20" s="146"/>
      <c r="E20" s="145"/>
      <c r="F20" s="70"/>
      <c r="G20" s="70"/>
      <c r="H20" s="70"/>
      <c r="I20" s="70"/>
      <c r="J20" s="71"/>
      <c r="K20" s="72"/>
      <c r="L20" s="70"/>
      <c r="M20" s="70"/>
      <c r="N20" s="70"/>
      <c r="O20" s="70"/>
      <c r="P20" s="70"/>
    </row>
    <row r="21" spans="1:16" ht="14.25" thickTop="1" x14ac:dyDescent="0.25">
      <c r="C21" s="147"/>
      <c r="D21" s="70"/>
      <c r="E21" s="70"/>
      <c r="F21" s="70"/>
      <c r="G21" s="70"/>
      <c r="H21" s="70"/>
      <c r="I21" s="70"/>
      <c r="J21" s="73"/>
      <c r="K21" s="70"/>
      <c r="L21" s="72"/>
      <c r="M21" s="72"/>
      <c r="N21" s="70"/>
      <c r="O21" s="70"/>
      <c r="P21" s="70"/>
    </row>
    <row r="22" spans="1:16" ht="14.25" thickBot="1" x14ac:dyDescent="0.3">
      <c r="B22" s="83"/>
      <c r="C22" s="94"/>
      <c r="D22" s="94"/>
      <c r="E22" s="94"/>
      <c r="F22" s="94"/>
      <c r="G22" s="94"/>
      <c r="H22" s="94"/>
      <c r="I22" s="94"/>
      <c r="J22" s="95"/>
      <c r="K22" s="94"/>
      <c r="L22" s="96"/>
      <c r="M22" s="96"/>
      <c r="N22" s="94"/>
      <c r="O22" s="70"/>
      <c r="P22" s="70"/>
    </row>
    <row r="23" spans="1:16" ht="14.25" thickTop="1" x14ac:dyDescent="0.25">
      <c r="A23" s="97"/>
      <c r="B23" s="299" t="s">
        <v>115</v>
      </c>
      <c r="C23" s="302" t="s">
        <v>116</v>
      </c>
      <c r="D23" s="66"/>
      <c r="E23" s="66"/>
      <c r="F23" s="66"/>
      <c r="G23" s="66"/>
      <c r="H23" s="66"/>
      <c r="I23" s="66"/>
      <c r="J23" s="67"/>
      <c r="K23" s="66"/>
      <c r="L23" s="68"/>
      <c r="M23" s="68"/>
      <c r="N23" s="92"/>
    </row>
    <row r="24" spans="1:16" x14ac:dyDescent="0.25">
      <c r="A24" s="97"/>
      <c r="B24" s="300"/>
      <c r="C24" s="303"/>
      <c r="D24" s="66"/>
      <c r="E24" s="66"/>
      <c r="F24" s="66"/>
      <c r="G24" s="66"/>
      <c r="H24" s="66" t="s">
        <v>111</v>
      </c>
      <c r="I24" s="66" t="s">
        <v>127</v>
      </c>
      <c r="J24" s="67"/>
      <c r="K24" s="66"/>
      <c r="L24" s="68"/>
      <c r="M24" s="68"/>
      <c r="N24" s="92"/>
    </row>
    <row r="25" spans="1:16" x14ac:dyDescent="0.25">
      <c r="A25" s="97"/>
      <c r="B25" s="300"/>
      <c r="C25" s="303"/>
      <c r="D25" s="66"/>
      <c r="E25" s="66"/>
      <c r="F25" s="66"/>
      <c r="G25" s="66"/>
      <c r="H25" s="66"/>
      <c r="I25" s="66"/>
      <c r="J25" s="67"/>
      <c r="K25" s="66"/>
      <c r="L25" s="68"/>
      <c r="M25" s="68"/>
      <c r="N25" s="92"/>
    </row>
    <row r="26" spans="1:16" x14ac:dyDescent="0.25">
      <c r="A26" s="97"/>
      <c r="B26" s="300"/>
      <c r="C26" s="303"/>
      <c r="D26" s="66"/>
      <c r="E26" s="66"/>
      <c r="F26" s="66" t="s">
        <v>73</v>
      </c>
      <c r="G26" s="66"/>
      <c r="H26" s="68" t="s">
        <v>74</v>
      </c>
      <c r="I26" s="68" t="s">
        <v>75</v>
      </c>
      <c r="J26" s="69" t="s">
        <v>49</v>
      </c>
      <c r="K26" s="66"/>
      <c r="L26" s="68" t="s">
        <v>76</v>
      </c>
      <c r="M26" s="68" t="s">
        <v>77</v>
      </c>
      <c r="N26" s="92"/>
      <c r="O26" s="45"/>
    </row>
    <row r="27" spans="1:16" x14ac:dyDescent="0.25">
      <c r="A27" s="97"/>
      <c r="B27" s="300"/>
      <c r="C27" s="303"/>
      <c r="D27" s="66"/>
      <c r="E27" s="66"/>
      <c r="F27" s="66"/>
      <c r="G27" s="66"/>
      <c r="H27" s="68"/>
      <c r="I27" s="68"/>
      <c r="J27" s="69"/>
      <c r="K27" s="66"/>
      <c r="L27" s="68"/>
      <c r="M27" s="68"/>
      <c r="N27" s="92"/>
    </row>
    <row r="28" spans="1:16" x14ac:dyDescent="0.25">
      <c r="A28" s="97"/>
      <c r="B28" s="300"/>
      <c r="C28" s="303"/>
      <c r="D28" s="66"/>
      <c r="E28" s="66"/>
      <c r="F28" s="68" t="s">
        <v>114</v>
      </c>
      <c r="G28" s="66"/>
      <c r="H28" s="68">
        <v>120</v>
      </c>
      <c r="I28" s="68">
        <v>967</v>
      </c>
      <c r="J28" s="69">
        <v>847</v>
      </c>
      <c r="K28" s="66"/>
      <c r="L28" s="68">
        <v>5</v>
      </c>
      <c r="M28" s="68">
        <v>3</v>
      </c>
      <c r="N28" s="92"/>
    </row>
    <row r="29" spans="1:16" x14ac:dyDescent="0.25">
      <c r="A29" s="97"/>
      <c r="B29" s="300"/>
      <c r="C29" s="303"/>
      <c r="D29" s="66"/>
      <c r="E29" s="66"/>
      <c r="F29" s="66"/>
      <c r="G29" s="66"/>
      <c r="H29" s="66"/>
      <c r="I29" s="66"/>
      <c r="J29" s="67"/>
      <c r="K29" s="66"/>
      <c r="L29" s="68"/>
      <c r="M29" s="68"/>
      <c r="N29" s="92"/>
    </row>
    <row r="30" spans="1:16" x14ac:dyDescent="0.25">
      <c r="A30" s="97"/>
      <c r="B30" s="300"/>
      <c r="C30" s="303"/>
      <c r="D30" s="66"/>
      <c r="E30" s="66"/>
      <c r="F30" s="66"/>
      <c r="G30" s="66"/>
      <c r="H30" s="66"/>
      <c r="I30" s="66"/>
      <c r="J30" s="67"/>
      <c r="K30" s="66"/>
      <c r="L30" s="68"/>
      <c r="M30" s="68"/>
      <c r="N30" s="92"/>
    </row>
    <row r="31" spans="1:16" ht="14.25" thickBot="1" x14ac:dyDescent="0.3">
      <c r="A31" s="97"/>
      <c r="B31" s="301"/>
      <c r="C31" s="304"/>
      <c r="D31" s="89"/>
      <c r="E31" s="89"/>
      <c r="F31" s="89"/>
      <c r="G31" s="89"/>
      <c r="H31" s="89"/>
      <c r="I31" s="89"/>
      <c r="J31" s="90"/>
      <c r="K31" s="89"/>
      <c r="L31" s="91"/>
      <c r="M31" s="91"/>
      <c r="N31" s="93"/>
    </row>
    <row r="32" spans="1:16" ht="14.25" thickTop="1" x14ac:dyDescent="0.25"/>
    <row r="33" spans="2:14" ht="14.25" thickBot="1" x14ac:dyDescent="0.3">
      <c r="B33" s="83"/>
      <c r="C33" s="83"/>
      <c r="D33" s="83"/>
      <c r="E33" s="83"/>
      <c r="F33" s="83"/>
      <c r="G33" s="83"/>
      <c r="H33" s="83"/>
      <c r="I33" s="83"/>
      <c r="J33" s="84"/>
      <c r="K33" s="83"/>
      <c r="L33" s="85"/>
      <c r="M33" s="85"/>
      <c r="N33" s="83"/>
    </row>
    <row r="34" spans="2:14" ht="14.25" thickTop="1" x14ac:dyDescent="0.25">
      <c r="B34" s="305" t="s">
        <v>62</v>
      </c>
      <c r="C34" s="48"/>
      <c r="D34" s="49"/>
      <c r="E34" s="49"/>
      <c r="F34" s="49"/>
      <c r="G34" s="49"/>
      <c r="H34" s="49"/>
      <c r="I34" s="49"/>
      <c r="J34" s="50"/>
      <c r="K34" s="49"/>
      <c r="L34" s="51"/>
      <c r="M34" s="51"/>
      <c r="N34" s="86"/>
    </row>
    <row r="35" spans="2:14" x14ac:dyDescent="0.25">
      <c r="B35" s="306"/>
      <c r="C35" s="48"/>
      <c r="D35" s="49"/>
      <c r="E35" s="49" t="s">
        <v>85</v>
      </c>
      <c r="F35" s="49"/>
      <c r="G35" s="49"/>
      <c r="H35" s="51" t="s">
        <v>111</v>
      </c>
      <c r="I35" s="49" t="s">
        <v>131</v>
      </c>
      <c r="J35" s="49"/>
      <c r="K35" s="49"/>
      <c r="L35" s="51"/>
      <c r="M35" s="51"/>
      <c r="N35" s="87"/>
    </row>
    <row r="36" spans="2:14" x14ac:dyDescent="0.25">
      <c r="B36" s="306"/>
      <c r="C36" s="48"/>
      <c r="D36" s="49"/>
      <c r="E36" s="49"/>
      <c r="F36" s="49"/>
      <c r="G36" s="49"/>
      <c r="H36" s="49"/>
      <c r="I36" s="49"/>
      <c r="J36" s="49"/>
      <c r="K36" s="49"/>
      <c r="L36" s="51"/>
      <c r="M36" s="51"/>
      <c r="N36" s="87"/>
    </row>
    <row r="37" spans="2:14" x14ac:dyDescent="0.25">
      <c r="B37" s="306"/>
      <c r="C37" s="48"/>
      <c r="D37" s="49"/>
      <c r="E37" s="49"/>
      <c r="F37" s="49" t="s">
        <v>73</v>
      </c>
      <c r="G37" s="49"/>
      <c r="H37" s="51" t="s">
        <v>74</v>
      </c>
      <c r="I37" s="51" t="s">
        <v>75</v>
      </c>
      <c r="J37" s="65" t="s">
        <v>110</v>
      </c>
      <c r="K37" s="49"/>
      <c r="L37" s="51" t="s">
        <v>76</v>
      </c>
      <c r="M37" s="51" t="s">
        <v>77</v>
      </c>
      <c r="N37" s="87"/>
    </row>
    <row r="38" spans="2:14" x14ac:dyDescent="0.25">
      <c r="B38" s="306"/>
      <c r="C38" s="48"/>
      <c r="D38" s="49"/>
      <c r="E38" s="49"/>
      <c r="F38" s="49"/>
      <c r="G38" s="49"/>
      <c r="H38" s="49"/>
      <c r="I38" s="49"/>
      <c r="J38" s="50"/>
      <c r="K38" s="49"/>
      <c r="L38" s="51"/>
      <c r="M38" s="51"/>
      <c r="N38" s="87"/>
    </row>
    <row r="39" spans="2:14" x14ac:dyDescent="0.25">
      <c r="B39" s="306"/>
      <c r="C39" s="48"/>
      <c r="D39" s="49" t="s">
        <v>78</v>
      </c>
      <c r="E39" s="49" t="s">
        <v>79</v>
      </c>
      <c r="F39" s="54">
        <v>880.1</v>
      </c>
      <c r="G39" s="49"/>
      <c r="H39" s="51">
        <v>0</v>
      </c>
      <c r="I39" s="51">
        <v>1540.18</v>
      </c>
      <c r="J39" s="52">
        <v>1540.18</v>
      </c>
      <c r="K39" s="49"/>
      <c r="L39" s="51">
        <v>3</v>
      </c>
      <c r="M39" s="51">
        <v>5</v>
      </c>
      <c r="N39" s="87"/>
    </row>
    <row r="40" spans="2:14" x14ac:dyDescent="0.25">
      <c r="B40" s="306"/>
      <c r="C40" s="48"/>
      <c r="D40" s="49"/>
      <c r="E40" s="49" t="s">
        <v>19</v>
      </c>
      <c r="F40" s="49">
        <v>954.49</v>
      </c>
      <c r="G40" s="49"/>
      <c r="H40" s="51">
        <v>0</v>
      </c>
      <c r="I40" s="51">
        <v>1670.36</v>
      </c>
      <c r="J40" s="52">
        <v>1670.36</v>
      </c>
      <c r="K40" s="49"/>
      <c r="L40" s="51">
        <v>3</v>
      </c>
      <c r="M40" s="51">
        <v>5</v>
      </c>
      <c r="N40" s="87"/>
    </row>
    <row r="41" spans="2:14" x14ac:dyDescent="0.25">
      <c r="B41" s="306"/>
      <c r="C41" s="48"/>
      <c r="D41" s="49"/>
      <c r="E41" s="49" t="s">
        <v>80</v>
      </c>
      <c r="F41" s="49">
        <v>1028.8900000000001</v>
      </c>
      <c r="G41" s="49"/>
      <c r="H41" s="51">
        <v>0</v>
      </c>
      <c r="I41" s="51">
        <v>1800.56</v>
      </c>
      <c r="J41" s="52">
        <v>1800.56</v>
      </c>
      <c r="K41" s="49"/>
      <c r="L41" s="51">
        <v>3</v>
      </c>
      <c r="M41" s="51">
        <v>5</v>
      </c>
      <c r="N41" s="87"/>
    </row>
    <row r="42" spans="2:14" x14ac:dyDescent="0.25">
      <c r="B42" s="306"/>
      <c r="C42" s="48"/>
      <c r="D42" s="49"/>
      <c r="E42" s="49"/>
      <c r="F42" s="49"/>
      <c r="G42" s="49"/>
      <c r="H42" s="51"/>
      <c r="I42" s="51"/>
      <c r="J42" s="53"/>
      <c r="K42" s="49"/>
      <c r="L42" s="51"/>
      <c r="M42" s="51"/>
      <c r="N42" s="87"/>
    </row>
    <row r="43" spans="2:14" x14ac:dyDescent="0.25">
      <c r="B43" s="306"/>
      <c r="C43" s="48"/>
      <c r="D43" s="49"/>
      <c r="E43" s="49"/>
      <c r="F43" s="49"/>
      <c r="G43" s="49"/>
      <c r="H43" s="51"/>
      <c r="I43" s="51"/>
      <c r="J43" s="53"/>
      <c r="K43" s="49"/>
      <c r="L43" s="51"/>
      <c r="M43" s="51"/>
      <c r="N43" s="87"/>
    </row>
    <row r="44" spans="2:14" x14ac:dyDescent="0.25">
      <c r="B44" s="306"/>
      <c r="C44" s="48"/>
      <c r="D44" s="49" t="s">
        <v>81</v>
      </c>
      <c r="E44" s="49" t="s">
        <v>79</v>
      </c>
      <c r="F44" s="54">
        <v>800.58</v>
      </c>
      <c r="G44" s="49"/>
      <c r="H44" s="51">
        <v>0</v>
      </c>
      <c r="I44" s="55">
        <v>1401.02</v>
      </c>
      <c r="J44" s="56">
        <v>1401.02</v>
      </c>
      <c r="K44" s="49"/>
      <c r="L44" s="51">
        <v>3</v>
      </c>
      <c r="M44" s="51">
        <v>5</v>
      </c>
      <c r="N44" s="87"/>
    </row>
    <row r="45" spans="2:14" x14ac:dyDescent="0.25">
      <c r="B45" s="306"/>
      <c r="C45" s="48"/>
      <c r="D45" s="49"/>
      <c r="E45" s="49" t="s">
        <v>19</v>
      </c>
      <c r="F45" s="54">
        <v>874.97</v>
      </c>
      <c r="G45" s="49"/>
      <c r="H45" s="51">
        <v>0</v>
      </c>
      <c r="I45" s="55">
        <v>1531.2</v>
      </c>
      <c r="J45" s="52">
        <v>1531.2</v>
      </c>
      <c r="K45" s="49"/>
      <c r="L45" s="51">
        <v>3</v>
      </c>
      <c r="M45" s="51">
        <v>5</v>
      </c>
      <c r="N45" s="87"/>
    </row>
    <row r="46" spans="2:14" x14ac:dyDescent="0.25">
      <c r="B46" s="306"/>
      <c r="C46" s="48"/>
      <c r="D46" s="49"/>
      <c r="E46" s="49" t="s">
        <v>80</v>
      </c>
      <c r="F46" s="54">
        <v>949.37</v>
      </c>
      <c r="G46" s="49"/>
      <c r="H46" s="51">
        <v>0</v>
      </c>
      <c r="I46" s="55">
        <v>1661.4</v>
      </c>
      <c r="J46" s="56">
        <v>1661.4</v>
      </c>
      <c r="K46" s="49"/>
      <c r="L46" s="51">
        <v>3</v>
      </c>
      <c r="M46" s="51">
        <v>5</v>
      </c>
      <c r="N46" s="87"/>
    </row>
    <row r="47" spans="2:14" x14ac:dyDescent="0.25">
      <c r="B47" s="306"/>
      <c r="C47" s="48"/>
      <c r="D47" s="49"/>
      <c r="E47" s="49"/>
      <c r="F47" s="49"/>
      <c r="G47" s="49"/>
      <c r="H47" s="51"/>
      <c r="I47" s="51"/>
      <c r="J47" s="53"/>
      <c r="K47" s="49"/>
      <c r="L47" s="51"/>
      <c r="M47" s="51"/>
      <c r="N47" s="87"/>
    </row>
    <row r="48" spans="2:14" x14ac:dyDescent="0.25">
      <c r="B48" s="306"/>
      <c r="C48" s="48"/>
      <c r="D48" s="49"/>
      <c r="E48" s="49"/>
      <c r="F48" s="49"/>
      <c r="G48" s="49"/>
      <c r="H48" s="51"/>
      <c r="I48" s="51"/>
      <c r="J48" s="53"/>
      <c r="K48" s="49"/>
      <c r="L48" s="51"/>
      <c r="M48" s="51"/>
      <c r="N48" s="87"/>
    </row>
    <row r="49" spans="2:14" x14ac:dyDescent="0.25">
      <c r="B49" s="306"/>
      <c r="C49" s="48"/>
      <c r="D49" s="49" t="s">
        <v>82</v>
      </c>
      <c r="E49" s="49" t="s">
        <v>79</v>
      </c>
      <c r="F49" s="54">
        <v>720.36</v>
      </c>
      <c r="G49" s="49"/>
      <c r="H49" s="51">
        <v>0</v>
      </c>
      <c r="I49" s="51">
        <v>1260.6300000000001</v>
      </c>
      <c r="J49" s="52">
        <v>1260.6300000000001</v>
      </c>
      <c r="K49" s="49"/>
      <c r="L49" s="51">
        <v>3</v>
      </c>
      <c r="M49" s="51">
        <v>5</v>
      </c>
      <c r="N49" s="87"/>
    </row>
    <row r="50" spans="2:14" x14ac:dyDescent="0.25">
      <c r="B50" s="306"/>
      <c r="C50" s="48"/>
      <c r="D50" s="49"/>
      <c r="E50" s="49" t="s">
        <v>19</v>
      </c>
      <c r="F50" s="54">
        <v>794.75</v>
      </c>
      <c r="G50" s="49"/>
      <c r="H50" s="51">
        <v>0</v>
      </c>
      <c r="I50" s="51">
        <v>1390.81</v>
      </c>
      <c r="J50" s="52">
        <v>1390.81</v>
      </c>
      <c r="K50" s="49"/>
      <c r="L50" s="51">
        <v>3</v>
      </c>
      <c r="M50" s="51">
        <v>5</v>
      </c>
      <c r="N50" s="87"/>
    </row>
    <row r="51" spans="2:14" x14ac:dyDescent="0.25">
      <c r="B51" s="306"/>
      <c r="C51" s="48"/>
      <c r="D51" s="49"/>
      <c r="E51" s="49" t="s">
        <v>80</v>
      </c>
      <c r="F51" s="54">
        <v>869.15</v>
      </c>
      <c r="G51" s="49"/>
      <c r="H51" s="51">
        <v>0</v>
      </c>
      <c r="I51" s="51">
        <v>1521.01</v>
      </c>
      <c r="J51" s="52">
        <v>1521.01</v>
      </c>
      <c r="K51" s="49"/>
      <c r="L51" s="51">
        <v>3</v>
      </c>
      <c r="M51" s="51">
        <v>5</v>
      </c>
      <c r="N51" s="87"/>
    </row>
    <row r="52" spans="2:14" x14ac:dyDescent="0.25">
      <c r="B52" s="306"/>
      <c r="C52" s="48"/>
      <c r="D52" s="49"/>
      <c r="E52" s="49"/>
      <c r="F52" s="49"/>
      <c r="G52" s="49"/>
      <c r="H52" s="51"/>
      <c r="I52" s="51"/>
      <c r="J52" s="51"/>
      <c r="K52" s="49"/>
      <c r="L52" s="51"/>
      <c r="M52" s="51"/>
      <c r="N52" s="87"/>
    </row>
    <row r="53" spans="2:14" ht="14.25" thickBot="1" x14ac:dyDescent="0.3">
      <c r="B53" s="306"/>
      <c r="C53" s="74"/>
      <c r="D53" s="75"/>
      <c r="E53" s="75"/>
      <c r="F53" s="75"/>
      <c r="G53" s="75"/>
      <c r="H53" s="76"/>
      <c r="I53" s="76"/>
      <c r="J53" s="76"/>
      <c r="K53" s="75"/>
      <c r="L53" s="76"/>
      <c r="M53" s="76"/>
      <c r="N53" s="88"/>
    </row>
    <row r="54" spans="2:14" ht="14.25" thickTop="1" x14ac:dyDescent="0.25">
      <c r="B54" s="306"/>
      <c r="C54" s="48"/>
      <c r="D54" s="49"/>
      <c r="E54" s="49"/>
      <c r="F54" s="49"/>
      <c r="G54" s="49"/>
      <c r="H54" s="51"/>
      <c r="I54" s="51"/>
      <c r="J54" s="51"/>
      <c r="K54" s="49"/>
      <c r="L54" s="51"/>
      <c r="M54" s="51"/>
      <c r="N54" s="87"/>
    </row>
    <row r="55" spans="2:14" x14ac:dyDescent="0.25">
      <c r="B55" s="306"/>
      <c r="C55" s="48"/>
      <c r="D55" s="49"/>
      <c r="E55" s="49"/>
      <c r="F55" s="49"/>
      <c r="G55" s="49"/>
      <c r="H55" s="51"/>
      <c r="I55" s="51"/>
      <c r="J55" s="51"/>
      <c r="K55" s="49"/>
      <c r="L55" s="51"/>
      <c r="M55" s="51"/>
      <c r="N55" s="87"/>
    </row>
    <row r="56" spans="2:14" x14ac:dyDescent="0.25">
      <c r="B56" s="306"/>
      <c r="C56" s="48"/>
      <c r="D56" s="49"/>
      <c r="E56" s="49" t="s">
        <v>97</v>
      </c>
      <c r="F56" s="49"/>
      <c r="G56" s="49"/>
      <c r="H56" s="51" t="s">
        <v>111</v>
      </c>
      <c r="I56" s="49" t="s">
        <v>131</v>
      </c>
      <c r="J56" s="49"/>
      <c r="K56" s="49"/>
      <c r="L56" s="51"/>
      <c r="M56" s="51"/>
      <c r="N56" s="87"/>
    </row>
    <row r="57" spans="2:14" x14ac:dyDescent="0.25">
      <c r="B57" s="306"/>
      <c r="C57" s="48"/>
      <c r="D57" s="49"/>
      <c r="E57" s="49"/>
      <c r="F57" s="49"/>
      <c r="G57" s="49"/>
      <c r="H57" s="49"/>
      <c r="I57" s="49"/>
      <c r="J57" s="49"/>
      <c r="K57" s="49"/>
      <c r="L57" s="51"/>
      <c r="M57" s="51"/>
      <c r="N57" s="87"/>
    </row>
    <row r="58" spans="2:14" x14ac:dyDescent="0.25">
      <c r="B58" s="306"/>
      <c r="C58" s="48"/>
      <c r="D58" s="49"/>
      <c r="E58" s="49"/>
      <c r="F58" s="49" t="s">
        <v>73</v>
      </c>
      <c r="G58" s="49"/>
      <c r="H58" s="51" t="s">
        <v>74</v>
      </c>
      <c r="I58" s="51" t="s">
        <v>75</v>
      </c>
      <c r="J58" s="65" t="s">
        <v>110</v>
      </c>
      <c r="K58" s="49"/>
      <c r="L58" s="51" t="s">
        <v>76</v>
      </c>
      <c r="M58" s="51" t="s">
        <v>77</v>
      </c>
      <c r="N58" s="87"/>
    </row>
    <row r="59" spans="2:14" x14ac:dyDescent="0.25">
      <c r="B59" s="306"/>
      <c r="C59" s="48"/>
      <c r="D59" s="49"/>
      <c r="E59" s="49"/>
      <c r="F59" s="49"/>
      <c r="G59" s="49"/>
      <c r="H59" s="49"/>
      <c r="I59" s="49"/>
      <c r="J59" s="50"/>
      <c r="K59" s="49"/>
      <c r="L59" s="51"/>
      <c r="M59" s="51"/>
      <c r="N59" s="87"/>
    </row>
    <row r="60" spans="2:14" x14ac:dyDescent="0.25">
      <c r="B60" s="306"/>
      <c r="C60" s="48"/>
      <c r="D60" s="49" t="s">
        <v>78</v>
      </c>
      <c r="E60" s="49" t="s">
        <v>79</v>
      </c>
      <c r="F60" s="49">
        <v>1030.46</v>
      </c>
      <c r="G60" s="49"/>
      <c r="H60" s="51">
        <v>0</v>
      </c>
      <c r="I60" s="51">
        <v>1803.31</v>
      </c>
      <c r="J60" s="52">
        <v>1803.31</v>
      </c>
      <c r="K60" s="49"/>
      <c r="L60" s="51">
        <v>3</v>
      </c>
      <c r="M60" s="51">
        <v>5</v>
      </c>
      <c r="N60" s="87"/>
    </row>
    <row r="61" spans="2:14" x14ac:dyDescent="0.25">
      <c r="B61" s="306"/>
      <c r="C61" s="48"/>
      <c r="D61" s="49"/>
      <c r="E61" s="49" t="s">
        <v>19</v>
      </c>
      <c r="F61" s="49">
        <v>1104.8499999999999</v>
      </c>
      <c r="G61" s="49"/>
      <c r="H61" s="51">
        <v>0</v>
      </c>
      <c r="I61" s="51">
        <v>1933.49</v>
      </c>
      <c r="J61" s="52">
        <v>1933.49</v>
      </c>
      <c r="K61" s="49"/>
      <c r="L61" s="51">
        <v>3</v>
      </c>
      <c r="M61" s="51">
        <v>5</v>
      </c>
      <c r="N61" s="87"/>
    </row>
    <row r="62" spans="2:14" x14ac:dyDescent="0.25">
      <c r="B62" s="306"/>
      <c r="C62" s="48"/>
      <c r="D62" s="49"/>
      <c r="E62" s="49" t="s">
        <v>80</v>
      </c>
      <c r="F62" s="49">
        <v>1179.25</v>
      </c>
      <c r="G62" s="49"/>
      <c r="H62" s="51">
        <v>0</v>
      </c>
      <c r="I62" s="51">
        <v>2063.69</v>
      </c>
      <c r="J62" s="52">
        <v>2063.69</v>
      </c>
      <c r="K62" s="49"/>
      <c r="L62" s="51">
        <v>3</v>
      </c>
      <c r="M62" s="51">
        <v>5</v>
      </c>
      <c r="N62" s="87"/>
    </row>
    <row r="63" spans="2:14" x14ac:dyDescent="0.25">
      <c r="B63" s="306"/>
      <c r="C63" s="48"/>
      <c r="D63" s="49"/>
      <c r="E63" s="49"/>
      <c r="F63" s="49"/>
      <c r="G63" s="49"/>
      <c r="H63" s="51"/>
      <c r="I63" s="51"/>
      <c r="J63" s="53"/>
      <c r="K63" s="49"/>
      <c r="L63" s="51"/>
      <c r="M63" s="51"/>
      <c r="N63" s="87"/>
    </row>
    <row r="64" spans="2:14" x14ac:dyDescent="0.25">
      <c r="B64" s="306"/>
      <c r="C64" s="48"/>
      <c r="D64" s="49" t="s">
        <v>81</v>
      </c>
      <c r="E64" s="49" t="s">
        <v>79</v>
      </c>
      <c r="F64" s="54">
        <v>936.76</v>
      </c>
      <c r="G64" s="49"/>
      <c r="H64" s="51">
        <v>0</v>
      </c>
      <c r="I64" s="55">
        <v>1639.33</v>
      </c>
      <c r="J64" s="56">
        <v>1639.33</v>
      </c>
      <c r="K64" s="49"/>
      <c r="L64" s="51">
        <v>3</v>
      </c>
      <c r="M64" s="51">
        <v>5</v>
      </c>
      <c r="N64" s="87"/>
    </row>
    <row r="65" spans="2:14" x14ac:dyDescent="0.25">
      <c r="B65" s="306"/>
      <c r="C65" s="48"/>
      <c r="D65" s="49"/>
      <c r="E65" s="49" t="s">
        <v>19</v>
      </c>
      <c r="F65" s="54">
        <v>1011.15</v>
      </c>
      <c r="G65" s="49"/>
      <c r="H65" s="51">
        <v>0</v>
      </c>
      <c r="I65" s="51">
        <v>1769.51</v>
      </c>
      <c r="J65" s="52">
        <v>1769.51</v>
      </c>
      <c r="K65" s="49"/>
      <c r="L65" s="51">
        <v>3</v>
      </c>
      <c r="M65" s="51">
        <v>5</v>
      </c>
      <c r="N65" s="87"/>
    </row>
    <row r="66" spans="2:14" x14ac:dyDescent="0.25">
      <c r="B66" s="306"/>
      <c r="C66" s="48"/>
      <c r="D66" s="49"/>
      <c r="E66" s="49" t="s">
        <v>80</v>
      </c>
      <c r="F66" s="54">
        <v>1085.55</v>
      </c>
      <c r="G66" s="49"/>
      <c r="H66" s="51">
        <v>0</v>
      </c>
      <c r="I66" s="55">
        <v>1899.71</v>
      </c>
      <c r="J66" s="56">
        <v>1899.71</v>
      </c>
      <c r="K66" s="49"/>
      <c r="L66" s="51">
        <v>3</v>
      </c>
      <c r="M66" s="51">
        <v>5</v>
      </c>
      <c r="N66" s="87"/>
    </row>
    <row r="67" spans="2:14" x14ac:dyDescent="0.25">
      <c r="B67" s="306"/>
      <c r="C67" s="48"/>
      <c r="D67" s="49"/>
      <c r="E67" s="49"/>
      <c r="F67" s="49"/>
      <c r="G67" s="49"/>
      <c r="H67" s="51"/>
      <c r="I67" s="51"/>
      <c r="J67" s="53"/>
      <c r="K67" s="49"/>
      <c r="L67" s="51"/>
      <c r="M67" s="51"/>
      <c r="N67" s="87"/>
    </row>
    <row r="68" spans="2:14" x14ac:dyDescent="0.25">
      <c r="B68" s="306"/>
      <c r="C68" s="48"/>
      <c r="D68" s="49" t="s">
        <v>82</v>
      </c>
      <c r="E68" s="49" t="s">
        <v>79</v>
      </c>
      <c r="F68" s="54">
        <v>843.1</v>
      </c>
      <c r="G68" s="49"/>
      <c r="H68" s="51">
        <v>0</v>
      </c>
      <c r="I68" s="51">
        <v>1475.43</v>
      </c>
      <c r="J68" s="52">
        <v>1475.43</v>
      </c>
      <c r="K68" s="49"/>
      <c r="L68" s="51">
        <v>3</v>
      </c>
      <c r="M68" s="51">
        <v>5</v>
      </c>
      <c r="N68" s="87"/>
    </row>
    <row r="69" spans="2:14" x14ac:dyDescent="0.25">
      <c r="B69" s="306"/>
      <c r="C69" s="48"/>
      <c r="D69" s="49"/>
      <c r="E69" s="49" t="s">
        <v>19</v>
      </c>
      <c r="F69" s="54">
        <v>917.49</v>
      </c>
      <c r="G69" s="49"/>
      <c r="H69" s="51">
        <v>0</v>
      </c>
      <c r="I69" s="51">
        <v>1605.61</v>
      </c>
      <c r="J69" s="52">
        <v>1605.61</v>
      </c>
      <c r="K69" s="49"/>
      <c r="L69" s="51">
        <v>3</v>
      </c>
      <c r="M69" s="51">
        <v>5</v>
      </c>
      <c r="N69" s="87"/>
    </row>
    <row r="70" spans="2:14" x14ac:dyDescent="0.25">
      <c r="B70" s="306"/>
      <c r="C70" s="48"/>
      <c r="D70" s="49"/>
      <c r="E70" s="49" t="s">
        <v>80</v>
      </c>
      <c r="F70" s="54">
        <v>991.89</v>
      </c>
      <c r="G70" s="49"/>
      <c r="H70" s="51">
        <v>0</v>
      </c>
      <c r="I70" s="51">
        <v>1735.81</v>
      </c>
      <c r="J70" s="52">
        <v>1735.81</v>
      </c>
      <c r="K70" s="49"/>
      <c r="L70" s="51">
        <v>3</v>
      </c>
      <c r="M70" s="51">
        <v>5</v>
      </c>
      <c r="N70" s="87"/>
    </row>
    <row r="71" spans="2:14" ht="14.25" thickBot="1" x14ac:dyDescent="0.3">
      <c r="B71" s="307"/>
      <c r="C71" s="74"/>
      <c r="D71" s="75"/>
      <c r="E71" s="75"/>
      <c r="F71" s="75"/>
      <c r="G71" s="75"/>
      <c r="H71" s="76"/>
      <c r="I71" s="76"/>
      <c r="J71" s="76"/>
      <c r="K71" s="75"/>
      <c r="L71" s="76"/>
      <c r="M71" s="76"/>
      <c r="N71" s="88"/>
    </row>
    <row r="72" spans="2:14" ht="14.25" thickTop="1" x14ac:dyDescent="0.25">
      <c r="J72" s="57"/>
      <c r="L72" s="45"/>
      <c r="M72" s="45"/>
    </row>
    <row r="73" spans="2:14" ht="14.25" thickBot="1" x14ac:dyDescent="0.3">
      <c r="B73" s="83"/>
      <c r="C73" s="83"/>
      <c r="D73" s="83"/>
      <c r="E73" s="83"/>
      <c r="F73" s="83"/>
      <c r="G73" s="83"/>
      <c r="H73" s="83"/>
      <c r="I73" s="83"/>
      <c r="J73" s="84"/>
      <c r="K73" s="83"/>
      <c r="L73" s="85"/>
      <c r="M73" s="85"/>
      <c r="N73" s="83"/>
    </row>
    <row r="74" spans="2:14" ht="12.75" customHeight="1" thickTop="1" x14ac:dyDescent="0.25">
      <c r="B74" s="308" t="s">
        <v>83</v>
      </c>
      <c r="C74" s="293" t="s">
        <v>84</v>
      </c>
      <c r="D74" s="133"/>
      <c r="E74" s="133"/>
      <c r="F74" s="133"/>
      <c r="G74" s="133"/>
      <c r="H74" s="134"/>
      <c r="I74" s="133"/>
      <c r="J74" s="135"/>
      <c r="K74" s="133"/>
      <c r="L74" s="134"/>
      <c r="M74" s="134"/>
      <c r="N74" s="136"/>
    </row>
    <row r="75" spans="2:14" x14ac:dyDescent="0.25">
      <c r="B75" s="309"/>
      <c r="C75" s="294"/>
      <c r="D75" s="77"/>
      <c r="E75" s="77" t="s">
        <v>85</v>
      </c>
      <c r="F75" s="77"/>
      <c r="G75" s="77"/>
      <c r="H75" s="78" t="s">
        <v>111</v>
      </c>
      <c r="I75" s="77" t="s">
        <v>131</v>
      </c>
      <c r="J75" s="137"/>
      <c r="K75" s="77"/>
      <c r="L75" s="78"/>
      <c r="M75" s="78"/>
      <c r="N75" s="138"/>
    </row>
    <row r="76" spans="2:14" x14ac:dyDescent="0.25">
      <c r="B76" s="309"/>
      <c r="C76" s="294"/>
      <c r="D76" s="77"/>
      <c r="E76" s="77"/>
      <c r="F76" s="77"/>
      <c r="G76" s="77"/>
      <c r="H76" s="78"/>
      <c r="I76" s="77"/>
      <c r="J76" s="137"/>
      <c r="K76" s="77"/>
      <c r="L76" s="78"/>
      <c r="M76" s="78"/>
      <c r="N76" s="138"/>
    </row>
    <row r="77" spans="2:14" x14ac:dyDescent="0.25">
      <c r="B77" s="309"/>
      <c r="C77" s="294"/>
      <c r="D77" s="77"/>
      <c r="E77" s="77"/>
      <c r="F77" s="77" t="s">
        <v>73</v>
      </c>
      <c r="G77" s="77"/>
      <c r="H77" s="78" t="s">
        <v>74</v>
      </c>
      <c r="I77" s="78" t="s">
        <v>75</v>
      </c>
      <c r="J77" s="139" t="s">
        <v>110</v>
      </c>
      <c r="K77" s="77"/>
      <c r="L77" s="78" t="s">
        <v>76</v>
      </c>
      <c r="M77" s="78" t="s">
        <v>77</v>
      </c>
      <c r="N77" s="138"/>
    </row>
    <row r="78" spans="2:14" x14ac:dyDescent="0.25">
      <c r="B78" s="309"/>
      <c r="C78" s="294"/>
      <c r="D78" s="77" t="s">
        <v>86</v>
      </c>
      <c r="E78" s="77" t="s">
        <v>87</v>
      </c>
      <c r="F78" s="77"/>
      <c r="G78" s="77"/>
      <c r="H78" s="78"/>
      <c r="I78" s="77"/>
      <c r="J78" s="140"/>
      <c r="K78" s="77"/>
      <c r="L78" s="78"/>
      <c r="M78" s="78"/>
      <c r="N78" s="138"/>
    </row>
    <row r="79" spans="2:14" x14ac:dyDescent="0.25">
      <c r="B79" s="309"/>
      <c r="C79" s="294"/>
      <c r="D79" s="77" t="s">
        <v>88</v>
      </c>
      <c r="E79" s="77" t="s">
        <v>79</v>
      </c>
      <c r="F79" s="64">
        <v>532.91999999999996</v>
      </c>
      <c r="G79" s="77"/>
      <c r="H79" s="78">
        <v>0</v>
      </c>
      <c r="I79" s="141">
        <v>799.38</v>
      </c>
      <c r="J79" s="142">
        <v>799.38</v>
      </c>
      <c r="K79" s="77"/>
      <c r="L79" s="78">
        <v>3</v>
      </c>
      <c r="M79" s="78">
        <v>5</v>
      </c>
      <c r="N79" s="138"/>
    </row>
    <row r="80" spans="2:14" x14ac:dyDescent="0.25">
      <c r="B80" s="309"/>
      <c r="C80" s="294"/>
      <c r="D80" s="77"/>
      <c r="E80" s="77" t="s">
        <v>19</v>
      </c>
      <c r="F80" s="64">
        <v>607.65</v>
      </c>
      <c r="G80" s="77"/>
      <c r="H80" s="78">
        <v>0</v>
      </c>
      <c r="I80" s="78">
        <v>911.48</v>
      </c>
      <c r="J80" s="143">
        <v>911.48</v>
      </c>
      <c r="K80" s="77"/>
      <c r="L80" s="78">
        <v>3</v>
      </c>
      <c r="M80" s="78">
        <v>5</v>
      </c>
      <c r="N80" s="138"/>
    </row>
    <row r="81" spans="2:14" x14ac:dyDescent="0.25">
      <c r="B81" s="309"/>
      <c r="C81" s="294"/>
      <c r="D81" s="77"/>
      <c r="E81" s="77" t="s">
        <v>20</v>
      </c>
      <c r="F81" s="64">
        <v>676.57</v>
      </c>
      <c r="G81" s="77"/>
      <c r="H81" s="78">
        <v>0</v>
      </c>
      <c r="I81" s="78">
        <v>1014.86</v>
      </c>
      <c r="J81" s="143">
        <v>1014.86</v>
      </c>
      <c r="K81" s="77"/>
      <c r="L81" s="78">
        <v>3</v>
      </c>
      <c r="M81" s="78">
        <v>5</v>
      </c>
      <c r="N81" s="138"/>
    </row>
    <row r="82" spans="2:14" x14ac:dyDescent="0.25">
      <c r="B82" s="309"/>
      <c r="C82" s="294"/>
      <c r="D82" s="77"/>
      <c r="E82" s="77" t="s">
        <v>89</v>
      </c>
      <c r="F82" s="64">
        <v>729.87</v>
      </c>
      <c r="G82" s="77"/>
      <c r="H82" s="78">
        <v>0</v>
      </c>
      <c r="I82" s="78">
        <v>1094.81</v>
      </c>
      <c r="J82" s="143">
        <v>1094.81</v>
      </c>
      <c r="K82" s="77"/>
      <c r="L82" s="78">
        <v>3</v>
      </c>
      <c r="M82" s="78">
        <v>5</v>
      </c>
      <c r="N82" s="138"/>
    </row>
    <row r="83" spans="2:14" x14ac:dyDescent="0.25">
      <c r="B83" s="309"/>
      <c r="C83" s="294"/>
      <c r="D83" s="77"/>
      <c r="E83" s="77"/>
      <c r="F83" s="77"/>
      <c r="G83" s="77"/>
      <c r="H83" s="78"/>
      <c r="I83" s="78"/>
      <c r="J83" s="79"/>
      <c r="K83" s="77"/>
      <c r="L83" s="78"/>
      <c r="M83" s="78"/>
      <c r="N83" s="138"/>
    </row>
    <row r="84" spans="2:14" x14ac:dyDescent="0.25">
      <c r="B84" s="309"/>
      <c r="C84" s="294"/>
      <c r="D84" s="77"/>
      <c r="E84" s="77" t="s">
        <v>90</v>
      </c>
      <c r="F84" s="77"/>
      <c r="G84" s="77"/>
      <c r="H84" s="78"/>
      <c r="I84" s="77"/>
      <c r="J84" s="140"/>
      <c r="K84" s="77"/>
      <c r="L84" s="78"/>
      <c r="M84" s="78"/>
      <c r="N84" s="138"/>
    </row>
    <row r="85" spans="2:14" x14ac:dyDescent="0.25">
      <c r="B85" s="309"/>
      <c r="C85" s="294"/>
      <c r="D85" s="77"/>
      <c r="E85" s="77" t="s">
        <v>79</v>
      </c>
      <c r="F85" s="64">
        <v>570.37</v>
      </c>
      <c r="G85" s="77"/>
      <c r="H85" s="78">
        <v>0</v>
      </c>
      <c r="I85" s="141">
        <v>855.56</v>
      </c>
      <c r="J85" s="142">
        <v>855.56</v>
      </c>
      <c r="K85" s="77"/>
      <c r="L85" s="78">
        <v>3</v>
      </c>
      <c r="M85" s="78">
        <v>5</v>
      </c>
      <c r="N85" s="138"/>
    </row>
    <row r="86" spans="2:14" x14ac:dyDescent="0.25">
      <c r="B86" s="309"/>
      <c r="C86" s="294"/>
      <c r="D86" s="77"/>
      <c r="E86" s="77" t="s">
        <v>19</v>
      </c>
      <c r="F86" s="64">
        <v>713.11</v>
      </c>
      <c r="G86" s="77"/>
      <c r="H86" s="78">
        <v>0</v>
      </c>
      <c r="I86" s="78">
        <v>1069.67</v>
      </c>
      <c r="J86" s="143">
        <v>1069.67</v>
      </c>
      <c r="K86" s="77"/>
      <c r="L86" s="78">
        <v>3</v>
      </c>
      <c r="M86" s="78">
        <v>5</v>
      </c>
      <c r="N86" s="138"/>
    </row>
    <row r="87" spans="2:14" x14ac:dyDescent="0.25">
      <c r="B87" s="309"/>
      <c r="C87" s="294"/>
      <c r="D87" s="77"/>
      <c r="E87" s="77" t="s">
        <v>20</v>
      </c>
      <c r="F87" s="64">
        <v>798.5</v>
      </c>
      <c r="G87" s="77"/>
      <c r="H87" s="78">
        <v>0</v>
      </c>
      <c r="I87" s="78">
        <v>1197.75</v>
      </c>
      <c r="J87" s="143">
        <v>1197.75</v>
      </c>
      <c r="K87" s="77"/>
      <c r="L87" s="78">
        <v>3</v>
      </c>
      <c r="M87" s="78">
        <v>5</v>
      </c>
      <c r="N87" s="138"/>
    </row>
    <row r="88" spans="2:14" x14ac:dyDescent="0.25">
      <c r="B88" s="309"/>
      <c r="C88" s="294"/>
      <c r="D88" s="77"/>
      <c r="E88" s="77" t="s">
        <v>89</v>
      </c>
      <c r="F88" s="64">
        <v>855.83</v>
      </c>
      <c r="G88" s="77"/>
      <c r="H88" s="78">
        <v>0</v>
      </c>
      <c r="I88" s="78">
        <v>1283.75</v>
      </c>
      <c r="J88" s="143">
        <v>1283.75</v>
      </c>
      <c r="K88" s="77"/>
      <c r="L88" s="78">
        <v>3</v>
      </c>
      <c r="M88" s="78">
        <v>5</v>
      </c>
      <c r="N88" s="138"/>
    </row>
    <row r="89" spans="2:14" x14ac:dyDescent="0.25">
      <c r="B89" s="309"/>
      <c r="C89" s="294"/>
      <c r="D89" s="77"/>
      <c r="E89" s="77"/>
      <c r="F89" s="77"/>
      <c r="G89" s="77"/>
      <c r="H89" s="78"/>
      <c r="I89" s="78"/>
      <c r="J89" s="79"/>
      <c r="K89" s="77"/>
      <c r="L89" s="78"/>
      <c r="M89" s="78"/>
      <c r="N89" s="138"/>
    </row>
    <row r="90" spans="2:14" x14ac:dyDescent="0.25">
      <c r="B90" s="309"/>
      <c r="C90" s="294"/>
      <c r="D90" s="77"/>
      <c r="E90" s="58"/>
      <c r="F90" s="58"/>
      <c r="G90" s="58"/>
      <c r="H90" s="59"/>
      <c r="I90" s="59"/>
      <c r="J90" s="60"/>
      <c r="K90" s="58"/>
      <c r="L90" s="59"/>
      <c r="M90" s="59"/>
      <c r="N90" s="138"/>
    </row>
    <row r="91" spans="2:14" x14ac:dyDescent="0.25">
      <c r="B91" s="309"/>
      <c r="C91" s="294"/>
      <c r="D91" s="77" t="s">
        <v>91</v>
      </c>
      <c r="E91" s="77" t="s">
        <v>87</v>
      </c>
      <c r="F91" s="77"/>
      <c r="G91" s="77"/>
      <c r="H91" s="78"/>
      <c r="I91" s="78"/>
      <c r="J91" s="79"/>
      <c r="K91" s="77"/>
      <c r="L91" s="78"/>
      <c r="M91" s="78"/>
      <c r="N91" s="138"/>
    </row>
    <row r="92" spans="2:14" x14ac:dyDescent="0.25">
      <c r="B92" s="309"/>
      <c r="C92" s="294"/>
      <c r="D92" s="77" t="s">
        <v>92</v>
      </c>
      <c r="E92" s="77" t="s">
        <v>79</v>
      </c>
      <c r="F92" s="64">
        <v>527.13</v>
      </c>
      <c r="G92" s="77"/>
      <c r="H92" s="78">
        <v>0</v>
      </c>
      <c r="I92" s="141">
        <v>790.7</v>
      </c>
      <c r="J92" s="142">
        <v>790.7</v>
      </c>
      <c r="K92" s="77"/>
      <c r="L92" s="78">
        <v>3</v>
      </c>
      <c r="M92" s="78">
        <v>5</v>
      </c>
      <c r="N92" s="138"/>
    </row>
    <row r="93" spans="2:14" x14ac:dyDescent="0.25">
      <c r="B93" s="309"/>
      <c r="C93" s="294"/>
      <c r="D93" s="77"/>
      <c r="E93" s="77" t="s">
        <v>19</v>
      </c>
      <c r="F93" s="64">
        <v>601.27</v>
      </c>
      <c r="G93" s="77"/>
      <c r="H93" s="78">
        <v>0</v>
      </c>
      <c r="I93" s="78">
        <v>901.91</v>
      </c>
      <c r="J93" s="143">
        <v>901.91</v>
      </c>
      <c r="K93" s="77"/>
      <c r="L93" s="78">
        <v>3</v>
      </c>
      <c r="M93" s="78">
        <v>5</v>
      </c>
      <c r="N93" s="138"/>
    </row>
    <row r="94" spans="2:14" x14ac:dyDescent="0.25">
      <c r="B94" s="309"/>
      <c r="C94" s="294"/>
      <c r="D94" s="77"/>
      <c r="E94" s="77" t="s">
        <v>20</v>
      </c>
      <c r="F94" s="64">
        <v>669.62</v>
      </c>
      <c r="G94" s="77"/>
      <c r="H94" s="78">
        <v>0</v>
      </c>
      <c r="I94" s="141">
        <v>1004.43</v>
      </c>
      <c r="J94" s="142">
        <v>1004.43</v>
      </c>
      <c r="K94" s="77"/>
      <c r="L94" s="78">
        <v>3</v>
      </c>
      <c r="M94" s="78">
        <v>5</v>
      </c>
      <c r="N94" s="138"/>
    </row>
    <row r="95" spans="2:14" x14ac:dyDescent="0.25">
      <c r="B95" s="309"/>
      <c r="C95" s="294"/>
      <c r="D95" s="77"/>
      <c r="E95" s="77" t="s">
        <v>89</v>
      </c>
      <c r="F95" s="64">
        <v>722.34</v>
      </c>
      <c r="G95" s="77"/>
      <c r="H95" s="78">
        <v>0</v>
      </c>
      <c r="I95" s="78">
        <v>1083.51</v>
      </c>
      <c r="J95" s="143">
        <v>1083.51</v>
      </c>
      <c r="K95" s="77"/>
      <c r="L95" s="78">
        <v>3</v>
      </c>
      <c r="M95" s="78">
        <v>5</v>
      </c>
      <c r="N95" s="138"/>
    </row>
    <row r="96" spans="2:14" x14ac:dyDescent="0.25">
      <c r="B96" s="309"/>
      <c r="C96" s="294"/>
      <c r="D96" s="77"/>
      <c r="E96" s="77"/>
      <c r="F96" s="77"/>
      <c r="G96" s="77"/>
      <c r="H96" s="78"/>
      <c r="I96" s="78"/>
      <c r="J96" s="79"/>
      <c r="K96" s="77"/>
      <c r="L96" s="78"/>
      <c r="M96" s="78"/>
      <c r="N96" s="138"/>
    </row>
    <row r="97" spans="2:14" x14ac:dyDescent="0.25">
      <c r="B97" s="309"/>
      <c r="C97" s="294"/>
      <c r="D97" s="77"/>
      <c r="E97" s="77" t="s">
        <v>90</v>
      </c>
      <c r="F97" s="77"/>
      <c r="G97" s="77"/>
      <c r="H97" s="78"/>
      <c r="I97" s="78"/>
      <c r="J97" s="79"/>
      <c r="K97" s="77"/>
      <c r="L97" s="78"/>
      <c r="M97" s="78"/>
      <c r="N97" s="138"/>
    </row>
    <row r="98" spans="2:14" x14ac:dyDescent="0.25">
      <c r="B98" s="309"/>
      <c r="C98" s="294"/>
      <c r="D98" s="77"/>
      <c r="E98" s="77" t="s">
        <v>79</v>
      </c>
      <c r="F98" s="64">
        <v>549.9</v>
      </c>
      <c r="G98" s="77"/>
      <c r="H98" s="78">
        <v>0</v>
      </c>
      <c r="I98" s="78">
        <v>824.85</v>
      </c>
      <c r="J98" s="143">
        <v>824.85</v>
      </c>
      <c r="K98" s="77"/>
      <c r="L98" s="78">
        <v>3</v>
      </c>
      <c r="M98" s="78">
        <v>5</v>
      </c>
      <c r="N98" s="138"/>
    </row>
    <row r="99" spans="2:14" x14ac:dyDescent="0.25">
      <c r="B99" s="309"/>
      <c r="C99" s="294"/>
      <c r="D99" s="77"/>
      <c r="E99" s="77" t="s">
        <v>19</v>
      </c>
      <c r="F99" s="64">
        <v>687.36</v>
      </c>
      <c r="G99" s="77"/>
      <c r="H99" s="78">
        <v>0</v>
      </c>
      <c r="I99" s="78">
        <v>1031.04</v>
      </c>
      <c r="J99" s="143">
        <v>1031.04</v>
      </c>
      <c r="K99" s="77"/>
      <c r="L99" s="78">
        <v>3</v>
      </c>
      <c r="M99" s="78">
        <v>5</v>
      </c>
      <c r="N99" s="138"/>
    </row>
    <row r="100" spans="2:14" x14ac:dyDescent="0.25">
      <c r="B100" s="309"/>
      <c r="C100" s="294"/>
      <c r="D100" s="77"/>
      <c r="E100" s="77" t="s">
        <v>20</v>
      </c>
      <c r="F100" s="64">
        <v>769.84</v>
      </c>
      <c r="G100" s="77"/>
      <c r="H100" s="78">
        <v>0</v>
      </c>
      <c r="I100" s="78">
        <v>1154.76</v>
      </c>
      <c r="J100" s="143">
        <v>1154.76</v>
      </c>
      <c r="K100" s="77"/>
      <c r="L100" s="78">
        <v>3</v>
      </c>
      <c r="M100" s="78">
        <v>5</v>
      </c>
      <c r="N100" s="138"/>
    </row>
    <row r="101" spans="2:14" x14ac:dyDescent="0.25">
      <c r="B101" s="309"/>
      <c r="C101" s="294"/>
      <c r="D101" s="77"/>
      <c r="E101" s="77" t="s">
        <v>89</v>
      </c>
      <c r="F101" s="64">
        <v>824.84</v>
      </c>
      <c r="G101" s="77"/>
      <c r="H101" s="78">
        <v>0</v>
      </c>
      <c r="I101" s="78">
        <v>1237.26</v>
      </c>
      <c r="J101" s="143">
        <v>1237.26</v>
      </c>
      <c r="K101" s="77"/>
      <c r="L101" s="78">
        <v>3</v>
      </c>
      <c r="M101" s="78">
        <v>5</v>
      </c>
      <c r="N101" s="138"/>
    </row>
    <row r="102" spans="2:14" x14ac:dyDescent="0.25">
      <c r="B102" s="309"/>
      <c r="C102" s="294"/>
      <c r="D102" s="77"/>
      <c r="E102" s="77"/>
      <c r="F102" s="77"/>
      <c r="G102" s="77"/>
      <c r="H102" s="78"/>
      <c r="I102" s="78"/>
      <c r="J102" s="79"/>
      <c r="K102" s="77"/>
      <c r="L102" s="78"/>
      <c r="M102" s="78"/>
      <c r="N102" s="138"/>
    </row>
    <row r="103" spans="2:14" x14ac:dyDescent="0.25">
      <c r="B103" s="309"/>
      <c r="C103" s="294"/>
      <c r="D103" s="77"/>
      <c r="E103" s="58"/>
      <c r="F103" s="58"/>
      <c r="G103" s="58"/>
      <c r="H103" s="59"/>
      <c r="I103" s="59"/>
      <c r="J103" s="60"/>
      <c r="K103" s="58"/>
      <c r="L103" s="59"/>
      <c r="M103" s="59"/>
      <c r="N103" s="138"/>
    </row>
    <row r="104" spans="2:14" x14ac:dyDescent="0.25">
      <c r="B104" s="309"/>
      <c r="C104" s="294"/>
      <c r="D104" s="77" t="s">
        <v>93</v>
      </c>
      <c r="E104" s="77" t="s">
        <v>87</v>
      </c>
      <c r="F104" s="77"/>
      <c r="G104" s="77"/>
      <c r="H104" s="78"/>
      <c r="I104" s="78"/>
      <c r="J104" s="79"/>
      <c r="K104" s="77"/>
      <c r="L104" s="78"/>
      <c r="M104" s="78"/>
      <c r="N104" s="138"/>
    </row>
    <row r="105" spans="2:14" x14ac:dyDescent="0.25">
      <c r="B105" s="309"/>
      <c r="C105" s="294"/>
      <c r="D105" s="77" t="s">
        <v>94</v>
      </c>
      <c r="E105" s="77" t="s">
        <v>79</v>
      </c>
      <c r="F105" s="64">
        <v>498.16</v>
      </c>
      <c r="G105" s="77"/>
      <c r="H105" s="78">
        <v>0</v>
      </c>
      <c r="I105" s="78">
        <v>747.24</v>
      </c>
      <c r="J105" s="143">
        <v>747.24</v>
      </c>
      <c r="K105" s="77"/>
      <c r="L105" s="78">
        <v>3</v>
      </c>
      <c r="M105" s="78">
        <v>5</v>
      </c>
      <c r="N105" s="138"/>
    </row>
    <row r="106" spans="2:14" x14ac:dyDescent="0.25">
      <c r="B106" s="309"/>
      <c r="C106" s="294"/>
      <c r="D106" s="77"/>
      <c r="E106" s="77" t="s">
        <v>19</v>
      </c>
      <c r="F106" s="64">
        <v>567.66</v>
      </c>
      <c r="G106" s="77"/>
      <c r="H106" s="78">
        <v>0</v>
      </c>
      <c r="I106" s="78">
        <v>851.49</v>
      </c>
      <c r="J106" s="143">
        <v>851.49</v>
      </c>
      <c r="K106" s="77"/>
      <c r="L106" s="78">
        <v>3</v>
      </c>
      <c r="M106" s="78">
        <v>5</v>
      </c>
      <c r="N106" s="138"/>
    </row>
    <row r="107" spans="2:14" x14ac:dyDescent="0.25">
      <c r="B107" s="309"/>
      <c r="C107" s="294"/>
      <c r="D107" s="77"/>
      <c r="E107" s="77" t="s">
        <v>20</v>
      </c>
      <c r="F107" s="64">
        <v>632.54999999999995</v>
      </c>
      <c r="G107" s="77"/>
      <c r="H107" s="78">
        <v>0</v>
      </c>
      <c r="I107" s="78">
        <v>948.83</v>
      </c>
      <c r="J107" s="143">
        <v>948.83</v>
      </c>
      <c r="K107" s="77"/>
      <c r="L107" s="78">
        <v>3</v>
      </c>
      <c r="M107" s="78">
        <v>5</v>
      </c>
      <c r="N107" s="138"/>
    </row>
    <row r="108" spans="2:14" x14ac:dyDescent="0.25">
      <c r="B108" s="309"/>
      <c r="C108" s="294"/>
      <c r="D108" s="77"/>
      <c r="E108" s="77" t="s">
        <v>89</v>
      </c>
      <c r="F108" s="64">
        <v>682.55</v>
      </c>
      <c r="G108" s="77"/>
      <c r="H108" s="78">
        <v>0</v>
      </c>
      <c r="I108" s="78">
        <v>1023.83</v>
      </c>
      <c r="J108" s="143">
        <v>1023.83</v>
      </c>
      <c r="K108" s="77"/>
      <c r="L108" s="78">
        <v>3</v>
      </c>
      <c r="M108" s="78">
        <v>5</v>
      </c>
      <c r="N108" s="138"/>
    </row>
    <row r="109" spans="2:14" x14ac:dyDescent="0.25">
      <c r="B109" s="309"/>
      <c r="C109" s="294"/>
      <c r="D109" s="77"/>
      <c r="E109" s="77"/>
      <c r="F109" s="77"/>
      <c r="G109" s="77"/>
      <c r="H109" s="78"/>
      <c r="I109" s="78"/>
      <c r="J109" s="79"/>
      <c r="K109" s="77"/>
      <c r="L109" s="78"/>
      <c r="M109" s="78"/>
      <c r="N109" s="138"/>
    </row>
    <row r="110" spans="2:14" x14ac:dyDescent="0.25">
      <c r="B110" s="309"/>
      <c r="C110" s="294"/>
      <c r="D110" s="77"/>
      <c r="E110" s="77" t="s">
        <v>90</v>
      </c>
      <c r="F110" s="77"/>
      <c r="G110" s="77"/>
      <c r="H110" s="78"/>
      <c r="I110" s="78"/>
      <c r="J110" s="79"/>
      <c r="K110" s="77"/>
      <c r="L110" s="78"/>
      <c r="M110" s="78"/>
      <c r="N110" s="138"/>
    </row>
    <row r="111" spans="2:14" x14ac:dyDescent="0.25">
      <c r="B111" s="309"/>
      <c r="C111" s="294"/>
      <c r="D111" s="77"/>
      <c r="E111" s="77" t="s">
        <v>79</v>
      </c>
      <c r="F111" s="64">
        <v>526.49</v>
      </c>
      <c r="G111" s="77"/>
      <c r="H111" s="78">
        <v>0</v>
      </c>
      <c r="I111" s="78">
        <v>789.74</v>
      </c>
      <c r="J111" s="143">
        <v>789.74</v>
      </c>
      <c r="K111" s="77"/>
      <c r="L111" s="78">
        <v>3</v>
      </c>
      <c r="M111" s="78">
        <v>5</v>
      </c>
      <c r="N111" s="138"/>
    </row>
    <row r="112" spans="2:14" x14ac:dyDescent="0.25">
      <c r="B112" s="309"/>
      <c r="C112" s="294"/>
      <c r="D112" s="77"/>
      <c r="E112" s="77" t="s">
        <v>19</v>
      </c>
      <c r="F112" s="64">
        <v>658.12</v>
      </c>
      <c r="G112" s="77"/>
      <c r="H112" s="78">
        <v>0</v>
      </c>
      <c r="I112" s="141">
        <v>987.18</v>
      </c>
      <c r="J112" s="142">
        <v>987.18</v>
      </c>
      <c r="K112" s="77"/>
      <c r="L112" s="78">
        <v>3</v>
      </c>
      <c r="M112" s="78">
        <v>5</v>
      </c>
      <c r="N112" s="138"/>
    </row>
    <row r="113" spans="2:14" x14ac:dyDescent="0.25">
      <c r="B113" s="309"/>
      <c r="C113" s="294"/>
      <c r="D113" s="77"/>
      <c r="E113" s="77" t="s">
        <v>20</v>
      </c>
      <c r="F113" s="64">
        <v>737.09</v>
      </c>
      <c r="G113" s="77"/>
      <c r="H113" s="78">
        <v>0</v>
      </c>
      <c r="I113" s="78">
        <v>1105.6400000000001</v>
      </c>
      <c r="J113" s="143">
        <v>1105.6400000000001</v>
      </c>
      <c r="K113" s="77"/>
      <c r="L113" s="78">
        <v>3</v>
      </c>
      <c r="M113" s="78">
        <v>5</v>
      </c>
      <c r="N113" s="138"/>
    </row>
    <row r="114" spans="2:14" x14ac:dyDescent="0.25">
      <c r="B114" s="309"/>
      <c r="C114" s="294"/>
      <c r="D114" s="77"/>
      <c r="E114" s="77" t="s">
        <v>89</v>
      </c>
      <c r="F114" s="64">
        <v>789.75</v>
      </c>
      <c r="G114" s="77"/>
      <c r="H114" s="78">
        <v>0</v>
      </c>
      <c r="I114" s="78">
        <v>1184.6300000000001</v>
      </c>
      <c r="J114" s="143">
        <v>1184.6300000000001</v>
      </c>
      <c r="K114" s="77"/>
      <c r="L114" s="78">
        <v>3</v>
      </c>
      <c r="M114" s="78">
        <v>5</v>
      </c>
      <c r="N114" s="138"/>
    </row>
    <row r="115" spans="2:14" x14ac:dyDescent="0.25">
      <c r="B115" s="309"/>
      <c r="C115" s="294"/>
      <c r="D115" s="77"/>
      <c r="E115" s="77"/>
      <c r="F115" s="77"/>
      <c r="G115" s="77"/>
      <c r="H115" s="78"/>
      <c r="I115" s="78"/>
      <c r="J115" s="79"/>
      <c r="K115" s="77"/>
      <c r="L115" s="78"/>
      <c r="M115" s="78"/>
      <c r="N115" s="138"/>
    </row>
    <row r="116" spans="2:14" x14ac:dyDescent="0.25">
      <c r="B116" s="309"/>
      <c r="C116" s="294"/>
      <c r="D116" s="77"/>
      <c r="E116" s="58"/>
      <c r="F116" s="58"/>
      <c r="G116" s="58"/>
      <c r="H116" s="59"/>
      <c r="I116" s="59"/>
      <c r="J116" s="60"/>
      <c r="K116" s="58"/>
      <c r="L116" s="59"/>
      <c r="M116" s="59"/>
      <c r="N116" s="138"/>
    </row>
    <row r="117" spans="2:14" x14ac:dyDescent="0.25">
      <c r="B117" s="309"/>
      <c r="C117" s="294"/>
      <c r="D117" s="77" t="s">
        <v>95</v>
      </c>
      <c r="E117" s="77" t="s">
        <v>87</v>
      </c>
      <c r="F117" s="77"/>
      <c r="G117" s="77"/>
      <c r="H117" s="78"/>
      <c r="I117" s="78"/>
      <c r="J117" s="79"/>
      <c r="K117" s="77"/>
      <c r="L117" s="78"/>
      <c r="M117" s="78"/>
      <c r="N117" s="138"/>
    </row>
    <row r="118" spans="2:14" x14ac:dyDescent="0.25">
      <c r="B118" s="309"/>
      <c r="C118" s="294"/>
      <c r="D118" s="77" t="s">
        <v>96</v>
      </c>
      <c r="E118" s="77" t="s">
        <v>79</v>
      </c>
      <c r="F118" s="64">
        <v>491.92</v>
      </c>
      <c r="G118" s="77"/>
      <c r="H118" s="78">
        <v>0</v>
      </c>
      <c r="I118" s="78">
        <v>737.88</v>
      </c>
      <c r="J118" s="143">
        <v>737.88</v>
      </c>
      <c r="K118" s="77"/>
      <c r="L118" s="78">
        <v>3</v>
      </c>
      <c r="M118" s="78">
        <v>5</v>
      </c>
      <c r="N118" s="138"/>
    </row>
    <row r="119" spans="2:14" x14ac:dyDescent="0.25">
      <c r="B119" s="309"/>
      <c r="C119" s="294"/>
      <c r="D119" s="77"/>
      <c r="E119" s="77" t="s">
        <v>19</v>
      </c>
      <c r="F119" s="64">
        <v>560.79</v>
      </c>
      <c r="G119" s="77"/>
      <c r="H119" s="78">
        <v>0</v>
      </c>
      <c r="I119" s="141">
        <v>841.19</v>
      </c>
      <c r="J119" s="142">
        <v>841.19</v>
      </c>
      <c r="K119" s="77"/>
      <c r="L119" s="78">
        <v>3</v>
      </c>
      <c r="M119" s="78">
        <v>5</v>
      </c>
      <c r="N119" s="138"/>
    </row>
    <row r="120" spans="2:14" x14ac:dyDescent="0.25">
      <c r="B120" s="309"/>
      <c r="C120" s="294"/>
      <c r="D120" s="77"/>
      <c r="E120" s="77" t="s">
        <v>20</v>
      </c>
      <c r="F120" s="64">
        <v>624.74</v>
      </c>
      <c r="G120" s="77"/>
      <c r="H120" s="78">
        <v>0</v>
      </c>
      <c r="I120" s="78">
        <v>937.11</v>
      </c>
      <c r="J120" s="143">
        <v>937.11</v>
      </c>
      <c r="K120" s="77"/>
      <c r="L120" s="78">
        <v>3</v>
      </c>
      <c r="M120" s="78">
        <v>5</v>
      </c>
      <c r="N120" s="138"/>
    </row>
    <row r="121" spans="2:14" x14ac:dyDescent="0.25">
      <c r="B121" s="309"/>
      <c r="C121" s="294"/>
      <c r="D121" s="77"/>
      <c r="E121" s="77" t="s">
        <v>89</v>
      </c>
      <c r="F121" s="64">
        <v>673.93</v>
      </c>
      <c r="G121" s="77"/>
      <c r="H121" s="78">
        <v>0</v>
      </c>
      <c r="I121" s="141">
        <v>1010.9</v>
      </c>
      <c r="J121" s="142">
        <v>1010.9</v>
      </c>
      <c r="K121" s="77"/>
      <c r="L121" s="78">
        <v>3</v>
      </c>
      <c r="M121" s="78">
        <v>5</v>
      </c>
      <c r="N121" s="138"/>
    </row>
    <row r="122" spans="2:14" x14ac:dyDescent="0.25">
      <c r="B122" s="309"/>
      <c r="C122" s="294"/>
      <c r="D122" s="77"/>
      <c r="E122" s="77"/>
      <c r="F122" s="77"/>
      <c r="G122" s="77"/>
      <c r="H122" s="78"/>
      <c r="I122" s="78"/>
      <c r="J122" s="79"/>
      <c r="K122" s="77"/>
      <c r="L122" s="78"/>
      <c r="M122" s="78"/>
      <c r="N122" s="138"/>
    </row>
    <row r="123" spans="2:14" x14ac:dyDescent="0.25">
      <c r="B123" s="309"/>
      <c r="C123" s="294"/>
      <c r="D123" s="77"/>
      <c r="E123" s="77" t="s">
        <v>90</v>
      </c>
      <c r="F123" s="77"/>
      <c r="G123" s="77"/>
      <c r="H123" s="78"/>
      <c r="I123" s="78"/>
      <c r="J123" s="79"/>
      <c r="K123" s="77"/>
      <c r="L123" s="78"/>
      <c r="M123" s="78"/>
      <c r="N123" s="138"/>
    </row>
    <row r="124" spans="2:14" x14ac:dyDescent="0.25">
      <c r="B124" s="309"/>
      <c r="C124" s="294"/>
      <c r="D124" s="77"/>
      <c r="E124" s="77" t="s">
        <v>79</v>
      </c>
      <c r="F124" s="64">
        <v>526.24</v>
      </c>
      <c r="G124" s="77"/>
      <c r="H124" s="78">
        <v>0</v>
      </c>
      <c r="I124" s="141">
        <v>789.36</v>
      </c>
      <c r="J124" s="142">
        <v>789.36</v>
      </c>
      <c r="K124" s="77"/>
      <c r="L124" s="78">
        <v>3</v>
      </c>
      <c r="M124" s="78">
        <v>5</v>
      </c>
      <c r="N124" s="138"/>
    </row>
    <row r="125" spans="2:14" x14ac:dyDescent="0.25">
      <c r="B125" s="309"/>
      <c r="C125" s="294"/>
      <c r="D125" s="77"/>
      <c r="E125" s="77" t="s">
        <v>19</v>
      </c>
      <c r="F125" s="64">
        <v>657.8</v>
      </c>
      <c r="G125" s="77"/>
      <c r="H125" s="78">
        <v>0</v>
      </c>
      <c r="I125" s="141">
        <v>986.7</v>
      </c>
      <c r="J125" s="142">
        <v>986.7</v>
      </c>
      <c r="K125" s="77"/>
      <c r="L125" s="78">
        <v>3</v>
      </c>
      <c r="M125" s="78">
        <v>5</v>
      </c>
      <c r="N125" s="138"/>
    </row>
    <row r="126" spans="2:14" x14ac:dyDescent="0.25">
      <c r="B126" s="309"/>
      <c r="C126" s="294"/>
      <c r="D126" s="77"/>
      <c r="E126" s="77" t="s">
        <v>20</v>
      </c>
      <c r="F126" s="64">
        <v>736.74</v>
      </c>
      <c r="G126" s="77"/>
      <c r="H126" s="78">
        <v>0</v>
      </c>
      <c r="I126" s="78">
        <v>1105.1099999999999</v>
      </c>
      <c r="J126" s="143">
        <v>1105.1099999999999</v>
      </c>
      <c r="K126" s="77"/>
      <c r="L126" s="78">
        <v>3</v>
      </c>
      <c r="M126" s="78">
        <v>5</v>
      </c>
      <c r="N126" s="138"/>
    </row>
    <row r="127" spans="2:14" x14ac:dyDescent="0.25">
      <c r="B127" s="309"/>
      <c r="C127" s="294"/>
      <c r="D127" s="77"/>
      <c r="E127" s="77" t="s">
        <v>89</v>
      </c>
      <c r="F127" s="64">
        <v>789.36</v>
      </c>
      <c r="G127" s="77"/>
      <c r="H127" s="78">
        <v>0</v>
      </c>
      <c r="I127" s="78">
        <v>1184.04</v>
      </c>
      <c r="J127" s="143">
        <v>1184.04</v>
      </c>
      <c r="K127" s="77"/>
      <c r="L127" s="78">
        <v>3</v>
      </c>
      <c r="M127" s="78">
        <v>5</v>
      </c>
      <c r="N127" s="138"/>
    </row>
    <row r="128" spans="2:14" x14ac:dyDescent="0.25">
      <c r="B128" s="309"/>
      <c r="C128" s="294"/>
      <c r="D128" s="77"/>
      <c r="E128" s="77"/>
      <c r="F128" s="77"/>
      <c r="G128" s="77"/>
      <c r="H128" s="78"/>
      <c r="I128" s="78"/>
      <c r="J128" s="79"/>
      <c r="K128" s="77"/>
      <c r="L128" s="78"/>
      <c r="M128" s="78"/>
      <c r="N128" s="138"/>
    </row>
    <row r="129" spans="2:14" ht="14.25" thickBot="1" x14ac:dyDescent="0.3">
      <c r="B129" s="309"/>
      <c r="C129" s="294"/>
      <c r="D129" s="80"/>
      <c r="E129" s="80"/>
      <c r="F129" s="278"/>
      <c r="G129" s="80"/>
      <c r="H129" s="81"/>
      <c r="I129" s="81"/>
      <c r="J129" s="82"/>
      <c r="K129" s="80"/>
      <c r="L129" s="81"/>
      <c r="M129" s="81"/>
      <c r="N129" s="144"/>
    </row>
    <row r="130" spans="2:14" ht="14.25" thickTop="1" x14ac:dyDescent="0.25">
      <c r="B130" s="309"/>
      <c r="C130" s="294"/>
      <c r="D130" s="77"/>
      <c r="E130" s="77"/>
      <c r="F130" s="77"/>
      <c r="G130" s="77"/>
      <c r="H130" s="78"/>
      <c r="I130" s="78"/>
      <c r="J130" s="79"/>
      <c r="K130" s="77"/>
      <c r="L130" s="78"/>
      <c r="M130" s="78"/>
      <c r="N130" s="138"/>
    </row>
    <row r="131" spans="2:14" x14ac:dyDescent="0.25">
      <c r="B131" s="309"/>
      <c r="C131" s="294"/>
      <c r="D131" s="77"/>
      <c r="E131" s="77" t="s">
        <v>97</v>
      </c>
      <c r="F131" s="77"/>
      <c r="G131" s="77"/>
      <c r="H131" s="78" t="s">
        <v>111</v>
      </c>
      <c r="I131" s="77" t="s">
        <v>131</v>
      </c>
      <c r="J131" s="137"/>
      <c r="K131" s="77"/>
      <c r="L131" s="78"/>
      <c r="M131" s="78"/>
      <c r="N131" s="138"/>
    </row>
    <row r="132" spans="2:14" x14ac:dyDescent="0.25">
      <c r="B132" s="309"/>
      <c r="C132" s="294"/>
      <c r="D132" s="77"/>
      <c r="E132" s="77"/>
      <c r="F132" s="77"/>
      <c r="G132" s="77"/>
      <c r="H132" s="78"/>
      <c r="I132" s="77"/>
      <c r="J132" s="137"/>
      <c r="K132" s="77"/>
      <c r="L132" s="78"/>
      <c r="M132" s="78"/>
      <c r="N132" s="138"/>
    </row>
    <row r="133" spans="2:14" x14ac:dyDescent="0.25">
      <c r="B133" s="309"/>
      <c r="C133" s="294"/>
      <c r="D133" s="77"/>
      <c r="E133" s="77"/>
      <c r="F133" s="77" t="s">
        <v>73</v>
      </c>
      <c r="G133" s="77"/>
      <c r="H133" s="78" t="s">
        <v>74</v>
      </c>
      <c r="I133" s="78" t="s">
        <v>75</v>
      </c>
      <c r="J133" s="139" t="s">
        <v>110</v>
      </c>
      <c r="K133" s="77"/>
      <c r="L133" s="78" t="s">
        <v>76</v>
      </c>
      <c r="M133" s="78" t="s">
        <v>77</v>
      </c>
      <c r="N133" s="138"/>
    </row>
    <row r="134" spans="2:14" x14ac:dyDescent="0.25">
      <c r="B134" s="309"/>
      <c r="C134" s="294"/>
      <c r="D134" s="77" t="s">
        <v>86</v>
      </c>
      <c r="E134" s="77" t="s">
        <v>87</v>
      </c>
      <c r="F134" s="77"/>
      <c r="G134" s="77"/>
      <c r="H134" s="78"/>
      <c r="I134" s="77"/>
      <c r="J134" s="140"/>
      <c r="K134" s="77"/>
      <c r="L134" s="78"/>
      <c r="M134" s="78"/>
      <c r="N134" s="138"/>
    </row>
    <row r="135" spans="2:14" x14ac:dyDescent="0.25">
      <c r="B135" s="309"/>
      <c r="C135" s="294"/>
      <c r="D135" s="77" t="s">
        <v>88</v>
      </c>
      <c r="E135" s="77" t="s">
        <v>79</v>
      </c>
      <c r="F135" s="64">
        <v>532.91999999999996</v>
      </c>
      <c r="G135" s="77"/>
      <c r="H135" s="78">
        <v>0</v>
      </c>
      <c r="I135" s="141">
        <v>799.38</v>
      </c>
      <c r="J135" s="142">
        <v>799.38</v>
      </c>
      <c r="K135" s="77"/>
      <c r="L135" s="78">
        <v>3</v>
      </c>
      <c r="M135" s="78">
        <v>5</v>
      </c>
      <c r="N135" s="138"/>
    </row>
    <row r="136" spans="2:14" x14ac:dyDescent="0.25">
      <c r="B136" s="309"/>
      <c r="C136" s="294"/>
      <c r="D136" s="77"/>
      <c r="E136" s="77" t="s">
        <v>19</v>
      </c>
      <c r="F136" s="64">
        <v>607.65</v>
      </c>
      <c r="G136" s="77"/>
      <c r="H136" s="78">
        <v>0</v>
      </c>
      <c r="I136" s="78">
        <v>911.48</v>
      </c>
      <c r="J136" s="143">
        <v>911.48</v>
      </c>
      <c r="K136" s="77"/>
      <c r="L136" s="78">
        <v>3</v>
      </c>
      <c r="M136" s="78">
        <v>5</v>
      </c>
      <c r="N136" s="138"/>
    </row>
    <row r="137" spans="2:14" x14ac:dyDescent="0.25">
      <c r="B137" s="309"/>
      <c r="C137" s="294"/>
      <c r="D137" s="77"/>
      <c r="E137" s="77" t="s">
        <v>20</v>
      </c>
      <c r="F137" s="64">
        <v>676.57</v>
      </c>
      <c r="G137" s="77"/>
      <c r="H137" s="78">
        <v>0</v>
      </c>
      <c r="I137" s="78">
        <v>1014.86</v>
      </c>
      <c r="J137" s="143">
        <v>1014.86</v>
      </c>
      <c r="K137" s="77"/>
      <c r="L137" s="78">
        <v>3</v>
      </c>
      <c r="M137" s="78">
        <v>5</v>
      </c>
      <c r="N137" s="138"/>
    </row>
    <row r="138" spans="2:14" x14ac:dyDescent="0.25">
      <c r="B138" s="309"/>
      <c r="C138" s="294"/>
      <c r="D138" s="77"/>
      <c r="E138" s="77" t="s">
        <v>89</v>
      </c>
      <c r="F138" s="64">
        <v>729.87</v>
      </c>
      <c r="G138" s="77"/>
      <c r="H138" s="78">
        <v>0</v>
      </c>
      <c r="I138" s="78">
        <v>1094.81</v>
      </c>
      <c r="J138" s="143">
        <v>1094.81</v>
      </c>
      <c r="K138" s="77"/>
      <c r="L138" s="78">
        <v>3</v>
      </c>
      <c r="M138" s="78">
        <v>5</v>
      </c>
      <c r="N138" s="138"/>
    </row>
    <row r="139" spans="2:14" x14ac:dyDescent="0.25">
      <c r="B139" s="309"/>
      <c r="C139" s="294"/>
      <c r="D139" s="77"/>
      <c r="E139" s="77"/>
      <c r="F139" s="77"/>
      <c r="G139" s="77"/>
      <c r="H139" s="78"/>
      <c r="I139" s="78"/>
      <c r="J139" s="79"/>
      <c r="K139" s="77"/>
      <c r="L139" s="78"/>
      <c r="M139" s="78"/>
      <c r="N139" s="138"/>
    </row>
    <row r="140" spans="2:14" x14ac:dyDescent="0.25">
      <c r="B140" s="309"/>
      <c r="C140" s="294"/>
      <c r="D140" s="77"/>
      <c r="E140" s="77" t="s">
        <v>90</v>
      </c>
      <c r="F140" s="77"/>
      <c r="G140" s="77"/>
      <c r="H140" s="78"/>
      <c r="I140" s="77"/>
      <c r="J140" s="140"/>
      <c r="K140" s="77"/>
      <c r="L140" s="78"/>
      <c r="M140" s="78"/>
      <c r="N140" s="138"/>
    </row>
    <row r="141" spans="2:14" x14ac:dyDescent="0.25">
      <c r="B141" s="309"/>
      <c r="C141" s="294"/>
      <c r="D141" s="77"/>
      <c r="E141" s="77" t="s">
        <v>79</v>
      </c>
      <c r="F141" s="64">
        <v>627.70000000000005</v>
      </c>
      <c r="G141" s="77"/>
      <c r="H141" s="78">
        <v>0</v>
      </c>
      <c r="I141" s="141">
        <v>941.55</v>
      </c>
      <c r="J141" s="142">
        <v>941.55</v>
      </c>
      <c r="K141" s="77"/>
      <c r="L141" s="78">
        <v>3</v>
      </c>
      <c r="M141" s="78">
        <v>5</v>
      </c>
      <c r="N141" s="138"/>
    </row>
    <row r="142" spans="2:14" x14ac:dyDescent="0.25">
      <c r="B142" s="309"/>
      <c r="C142" s="294"/>
      <c r="D142" s="77"/>
      <c r="E142" s="77" t="s">
        <v>19</v>
      </c>
      <c r="F142" s="64">
        <v>784.48</v>
      </c>
      <c r="G142" s="77"/>
      <c r="H142" s="78">
        <v>0</v>
      </c>
      <c r="I142" s="78">
        <v>1176.72</v>
      </c>
      <c r="J142" s="143">
        <v>1176.72</v>
      </c>
      <c r="K142" s="77"/>
      <c r="L142" s="78">
        <v>3</v>
      </c>
      <c r="M142" s="78">
        <v>5</v>
      </c>
      <c r="N142" s="138"/>
    </row>
    <row r="143" spans="2:14" x14ac:dyDescent="0.25">
      <c r="B143" s="309"/>
      <c r="C143" s="294"/>
      <c r="D143" s="77"/>
      <c r="E143" s="77" t="s">
        <v>20</v>
      </c>
      <c r="F143" s="64">
        <v>878.66</v>
      </c>
      <c r="G143" s="77"/>
      <c r="H143" s="78">
        <v>0</v>
      </c>
      <c r="I143" s="78">
        <v>1317.99</v>
      </c>
      <c r="J143" s="143">
        <v>1317.99</v>
      </c>
      <c r="K143" s="77"/>
      <c r="L143" s="78">
        <v>3</v>
      </c>
      <c r="M143" s="78">
        <v>5</v>
      </c>
      <c r="N143" s="138"/>
    </row>
    <row r="144" spans="2:14" x14ac:dyDescent="0.25">
      <c r="B144" s="309"/>
      <c r="C144" s="294"/>
      <c r="D144" s="77"/>
      <c r="E144" s="77" t="s">
        <v>89</v>
      </c>
      <c r="F144" s="64">
        <v>941.25</v>
      </c>
      <c r="G144" s="77"/>
      <c r="H144" s="78">
        <v>0</v>
      </c>
      <c r="I144" s="78">
        <v>1411.88</v>
      </c>
      <c r="J144" s="143">
        <v>1411.88</v>
      </c>
      <c r="K144" s="77"/>
      <c r="L144" s="78">
        <v>3</v>
      </c>
      <c r="M144" s="78">
        <v>5</v>
      </c>
      <c r="N144" s="138"/>
    </row>
    <row r="145" spans="2:14" x14ac:dyDescent="0.25">
      <c r="B145" s="309"/>
      <c r="C145" s="294"/>
      <c r="D145" s="77"/>
      <c r="E145" s="77"/>
      <c r="F145" s="77"/>
      <c r="G145" s="77"/>
      <c r="H145" s="78"/>
      <c r="I145" s="78"/>
      <c r="J145" s="79"/>
      <c r="K145" s="77"/>
      <c r="L145" s="78"/>
      <c r="M145" s="78"/>
      <c r="N145" s="138"/>
    </row>
    <row r="146" spans="2:14" x14ac:dyDescent="0.25">
      <c r="B146" s="309"/>
      <c r="C146" s="294"/>
      <c r="D146" s="77"/>
      <c r="E146" s="58"/>
      <c r="F146" s="58"/>
      <c r="G146" s="58"/>
      <c r="H146" s="59"/>
      <c r="I146" s="59"/>
      <c r="J146" s="60"/>
      <c r="K146" s="58"/>
      <c r="L146" s="59"/>
      <c r="M146" s="59"/>
      <c r="N146" s="138"/>
    </row>
    <row r="147" spans="2:14" x14ac:dyDescent="0.25">
      <c r="B147" s="309"/>
      <c r="C147" s="294"/>
      <c r="D147" s="77" t="s">
        <v>91</v>
      </c>
      <c r="E147" s="77" t="s">
        <v>87</v>
      </c>
      <c r="F147" s="77"/>
      <c r="G147" s="77"/>
      <c r="H147" s="78"/>
      <c r="I147" s="78"/>
      <c r="J147" s="79"/>
      <c r="K147" s="77"/>
      <c r="L147" s="78"/>
      <c r="M147" s="78"/>
      <c r="N147" s="138"/>
    </row>
    <row r="148" spans="2:14" x14ac:dyDescent="0.25">
      <c r="B148" s="309"/>
      <c r="C148" s="294"/>
      <c r="D148" s="77" t="s">
        <v>92</v>
      </c>
      <c r="E148" s="77" t="s">
        <v>79</v>
      </c>
      <c r="F148" s="64">
        <v>527.13</v>
      </c>
      <c r="G148" s="77"/>
      <c r="H148" s="78">
        <v>0</v>
      </c>
      <c r="I148" s="141">
        <v>790.7</v>
      </c>
      <c r="J148" s="142">
        <v>790.7</v>
      </c>
      <c r="K148" s="77"/>
      <c r="L148" s="78">
        <v>3</v>
      </c>
      <c r="M148" s="78">
        <v>5</v>
      </c>
      <c r="N148" s="138"/>
    </row>
    <row r="149" spans="2:14" x14ac:dyDescent="0.25">
      <c r="B149" s="309"/>
      <c r="C149" s="294"/>
      <c r="D149" s="77"/>
      <c r="E149" s="77" t="s">
        <v>19</v>
      </c>
      <c r="F149" s="64">
        <v>601.27</v>
      </c>
      <c r="G149" s="77"/>
      <c r="H149" s="78">
        <v>0</v>
      </c>
      <c r="I149" s="78">
        <v>901.91</v>
      </c>
      <c r="J149" s="143">
        <v>901.91</v>
      </c>
      <c r="K149" s="77"/>
      <c r="L149" s="78">
        <v>3</v>
      </c>
      <c r="M149" s="78">
        <v>5</v>
      </c>
      <c r="N149" s="138"/>
    </row>
    <row r="150" spans="2:14" x14ac:dyDescent="0.25">
      <c r="B150" s="309"/>
      <c r="C150" s="294"/>
      <c r="D150" s="77"/>
      <c r="E150" s="77" t="s">
        <v>20</v>
      </c>
      <c r="F150" s="64">
        <v>669.62</v>
      </c>
      <c r="G150" s="77"/>
      <c r="H150" s="78">
        <v>0</v>
      </c>
      <c r="I150" s="141">
        <v>1004.43</v>
      </c>
      <c r="J150" s="142">
        <v>1004.43</v>
      </c>
      <c r="K150" s="77"/>
      <c r="L150" s="78">
        <v>3</v>
      </c>
      <c r="M150" s="78">
        <v>5</v>
      </c>
      <c r="N150" s="138"/>
    </row>
    <row r="151" spans="2:14" x14ac:dyDescent="0.25">
      <c r="B151" s="309"/>
      <c r="C151" s="294"/>
      <c r="D151" s="77"/>
      <c r="E151" s="77" t="s">
        <v>89</v>
      </c>
      <c r="F151" s="64">
        <v>722.34</v>
      </c>
      <c r="G151" s="77"/>
      <c r="H151" s="78">
        <v>0</v>
      </c>
      <c r="I151" s="78">
        <v>1083.51</v>
      </c>
      <c r="J151" s="143">
        <v>1083.51</v>
      </c>
      <c r="K151" s="77"/>
      <c r="L151" s="78">
        <v>3</v>
      </c>
      <c r="M151" s="78">
        <v>5</v>
      </c>
      <c r="N151" s="138"/>
    </row>
    <row r="152" spans="2:14" x14ac:dyDescent="0.25">
      <c r="B152" s="309"/>
      <c r="C152" s="294"/>
      <c r="D152" s="77"/>
      <c r="E152" s="77"/>
      <c r="F152" s="77"/>
      <c r="G152" s="77"/>
      <c r="H152" s="78"/>
      <c r="I152" s="78"/>
      <c r="J152" s="79"/>
      <c r="K152" s="77"/>
      <c r="L152" s="78"/>
      <c r="M152" s="78"/>
      <c r="N152" s="138"/>
    </row>
    <row r="153" spans="2:14" x14ac:dyDescent="0.25">
      <c r="B153" s="309"/>
      <c r="C153" s="294"/>
      <c r="D153" s="77"/>
      <c r="E153" s="77" t="s">
        <v>90</v>
      </c>
      <c r="F153" s="77"/>
      <c r="G153" s="77"/>
      <c r="H153" s="78"/>
      <c r="I153" s="78"/>
      <c r="J153" s="79"/>
      <c r="K153" s="77"/>
      <c r="L153" s="78"/>
      <c r="M153" s="78"/>
      <c r="N153" s="138"/>
    </row>
    <row r="154" spans="2:14" x14ac:dyDescent="0.25">
      <c r="B154" s="309"/>
      <c r="C154" s="294"/>
      <c r="D154" s="77"/>
      <c r="E154" s="77" t="s">
        <v>79</v>
      </c>
      <c r="F154" s="64">
        <v>604.87</v>
      </c>
      <c r="G154" s="77"/>
      <c r="H154" s="78">
        <v>0</v>
      </c>
      <c r="I154" s="78">
        <v>907.31</v>
      </c>
      <c r="J154" s="143">
        <v>907.31</v>
      </c>
      <c r="K154" s="77"/>
      <c r="L154" s="78">
        <v>3</v>
      </c>
      <c r="M154" s="78">
        <v>5</v>
      </c>
      <c r="N154" s="138"/>
    </row>
    <row r="155" spans="2:14" x14ac:dyDescent="0.25">
      <c r="B155" s="309"/>
      <c r="C155" s="294"/>
      <c r="D155" s="77"/>
      <c r="E155" s="77" t="s">
        <v>19</v>
      </c>
      <c r="F155" s="64">
        <v>756.39</v>
      </c>
      <c r="G155" s="77"/>
      <c r="H155" s="78">
        <v>0</v>
      </c>
      <c r="I155" s="78">
        <v>1134.5899999999999</v>
      </c>
      <c r="J155" s="143">
        <v>1134.5899999999999</v>
      </c>
      <c r="K155" s="77"/>
      <c r="L155" s="78">
        <v>3</v>
      </c>
      <c r="M155" s="78">
        <v>5</v>
      </c>
      <c r="N155" s="138"/>
    </row>
    <row r="156" spans="2:14" x14ac:dyDescent="0.25">
      <c r="B156" s="309"/>
      <c r="C156" s="294"/>
      <c r="D156" s="77"/>
      <c r="E156" s="77" t="s">
        <v>20</v>
      </c>
      <c r="F156" s="64">
        <v>847.07</v>
      </c>
      <c r="G156" s="77"/>
      <c r="H156" s="78">
        <v>0</v>
      </c>
      <c r="I156" s="141">
        <v>1270.6099999999999</v>
      </c>
      <c r="J156" s="142">
        <v>1270.6099999999999</v>
      </c>
      <c r="K156" s="77"/>
      <c r="L156" s="78">
        <v>3</v>
      </c>
      <c r="M156" s="78">
        <v>5</v>
      </c>
      <c r="N156" s="138"/>
    </row>
    <row r="157" spans="2:14" x14ac:dyDescent="0.25">
      <c r="B157" s="309"/>
      <c r="C157" s="294"/>
      <c r="D157" s="77"/>
      <c r="E157" s="77" t="s">
        <v>89</v>
      </c>
      <c r="F157" s="64">
        <v>907.33</v>
      </c>
      <c r="G157" s="77"/>
      <c r="H157" s="78">
        <v>0</v>
      </c>
      <c r="I157" s="141">
        <v>1361</v>
      </c>
      <c r="J157" s="142">
        <v>1361</v>
      </c>
      <c r="K157" s="77"/>
      <c r="L157" s="78">
        <v>3</v>
      </c>
      <c r="M157" s="78">
        <v>5</v>
      </c>
      <c r="N157" s="138"/>
    </row>
    <row r="158" spans="2:14" x14ac:dyDescent="0.25">
      <c r="B158" s="309"/>
      <c r="C158" s="294"/>
      <c r="D158" s="77"/>
      <c r="E158" s="77"/>
      <c r="F158" s="77"/>
      <c r="G158" s="77"/>
      <c r="H158" s="78"/>
      <c r="I158" s="78"/>
      <c r="J158" s="79"/>
      <c r="K158" s="77"/>
      <c r="L158" s="78"/>
      <c r="M158" s="78"/>
      <c r="N158" s="138"/>
    </row>
    <row r="159" spans="2:14" x14ac:dyDescent="0.25">
      <c r="B159" s="309"/>
      <c r="C159" s="294"/>
      <c r="D159" s="77"/>
      <c r="E159" s="58"/>
      <c r="F159" s="58"/>
      <c r="G159" s="58"/>
      <c r="H159" s="59"/>
      <c r="I159" s="59"/>
      <c r="J159" s="60"/>
      <c r="K159" s="58"/>
      <c r="L159" s="59"/>
      <c r="M159" s="59"/>
      <c r="N159" s="138"/>
    </row>
    <row r="160" spans="2:14" x14ac:dyDescent="0.25">
      <c r="B160" s="309"/>
      <c r="C160" s="294"/>
      <c r="D160" s="77" t="s">
        <v>93</v>
      </c>
      <c r="E160" s="77" t="s">
        <v>87</v>
      </c>
      <c r="F160" s="77"/>
      <c r="G160" s="77"/>
      <c r="H160" s="78"/>
      <c r="I160" s="78"/>
      <c r="J160" s="79"/>
      <c r="K160" s="77"/>
      <c r="L160" s="78"/>
      <c r="M160" s="78"/>
      <c r="N160" s="138"/>
    </row>
    <row r="161" spans="2:14" x14ac:dyDescent="0.25">
      <c r="B161" s="309"/>
      <c r="C161" s="294"/>
      <c r="D161" s="77" t="s">
        <v>94</v>
      </c>
      <c r="E161" s="77" t="s">
        <v>79</v>
      </c>
      <c r="F161" s="64">
        <v>498.16</v>
      </c>
      <c r="G161" s="77"/>
      <c r="H161" s="78">
        <v>0</v>
      </c>
      <c r="I161" s="78">
        <v>747.24</v>
      </c>
      <c r="J161" s="143">
        <v>747.24</v>
      </c>
      <c r="K161" s="77"/>
      <c r="L161" s="78">
        <v>3</v>
      </c>
      <c r="M161" s="78">
        <v>5</v>
      </c>
      <c r="N161" s="138"/>
    </row>
    <row r="162" spans="2:14" x14ac:dyDescent="0.25">
      <c r="B162" s="309"/>
      <c r="C162" s="294"/>
      <c r="D162" s="77"/>
      <c r="E162" s="77" t="s">
        <v>19</v>
      </c>
      <c r="F162" s="64">
        <v>567.66</v>
      </c>
      <c r="G162" s="77"/>
      <c r="H162" s="78">
        <v>0</v>
      </c>
      <c r="I162" s="78">
        <v>851.49</v>
      </c>
      <c r="J162" s="143">
        <v>851.49</v>
      </c>
      <c r="K162" s="77"/>
      <c r="L162" s="78">
        <v>3</v>
      </c>
      <c r="M162" s="78">
        <v>5</v>
      </c>
      <c r="N162" s="138"/>
    </row>
    <row r="163" spans="2:14" x14ac:dyDescent="0.25">
      <c r="B163" s="309"/>
      <c r="C163" s="294"/>
      <c r="D163" s="77"/>
      <c r="E163" s="77" t="s">
        <v>20</v>
      </c>
      <c r="F163" s="64">
        <v>632.54999999999995</v>
      </c>
      <c r="G163" s="77"/>
      <c r="H163" s="78">
        <v>0</v>
      </c>
      <c r="I163" s="78">
        <v>948.83</v>
      </c>
      <c r="J163" s="143">
        <v>948.83</v>
      </c>
      <c r="K163" s="77"/>
      <c r="L163" s="78">
        <v>3</v>
      </c>
      <c r="M163" s="78">
        <v>5</v>
      </c>
      <c r="N163" s="138"/>
    </row>
    <row r="164" spans="2:14" x14ac:dyDescent="0.25">
      <c r="B164" s="309"/>
      <c r="C164" s="294"/>
      <c r="D164" s="77"/>
      <c r="E164" s="77" t="s">
        <v>89</v>
      </c>
      <c r="F164" s="64">
        <v>682.55</v>
      </c>
      <c r="G164" s="77"/>
      <c r="H164" s="78">
        <v>0</v>
      </c>
      <c r="I164" s="78">
        <v>1023.83</v>
      </c>
      <c r="J164" s="143">
        <v>1023.83</v>
      </c>
      <c r="K164" s="77"/>
      <c r="L164" s="78">
        <v>3</v>
      </c>
      <c r="M164" s="78">
        <v>5</v>
      </c>
      <c r="N164" s="138"/>
    </row>
    <row r="165" spans="2:14" x14ac:dyDescent="0.25">
      <c r="B165" s="309"/>
      <c r="C165" s="294"/>
      <c r="D165" s="77"/>
      <c r="E165" s="77"/>
      <c r="F165" s="77"/>
      <c r="G165" s="77"/>
      <c r="H165" s="78"/>
      <c r="I165" s="78"/>
      <c r="J165" s="79"/>
      <c r="K165" s="77"/>
      <c r="L165" s="78"/>
      <c r="M165" s="78"/>
      <c r="N165" s="138"/>
    </row>
    <row r="166" spans="2:14" x14ac:dyDescent="0.25">
      <c r="B166" s="309"/>
      <c r="C166" s="294"/>
      <c r="D166" s="77"/>
      <c r="E166" s="77" t="s">
        <v>90</v>
      </c>
      <c r="F166" s="77"/>
      <c r="G166" s="77"/>
      <c r="H166" s="78"/>
      <c r="I166" s="78"/>
      <c r="J166" s="79"/>
      <c r="K166" s="77"/>
      <c r="L166" s="78"/>
      <c r="M166" s="78"/>
      <c r="N166" s="138"/>
    </row>
    <row r="167" spans="2:14" x14ac:dyDescent="0.25">
      <c r="B167" s="309"/>
      <c r="C167" s="294"/>
      <c r="D167" s="77"/>
      <c r="E167" s="77" t="s">
        <v>79</v>
      </c>
      <c r="F167" s="64">
        <v>579.15</v>
      </c>
      <c r="G167" s="77"/>
      <c r="H167" s="78">
        <v>0</v>
      </c>
      <c r="I167" s="78">
        <v>868.73</v>
      </c>
      <c r="J167" s="143">
        <v>868.73</v>
      </c>
      <c r="K167" s="77"/>
      <c r="L167" s="78">
        <v>3</v>
      </c>
      <c r="M167" s="78">
        <v>5</v>
      </c>
      <c r="N167" s="138"/>
    </row>
    <row r="168" spans="2:14" x14ac:dyDescent="0.25">
      <c r="B168" s="309"/>
      <c r="C168" s="294"/>
      <c r="D168" s="77"/>
      <c r="E168" s="77" t="s">
        <v>19</v>
      </c>
      <c r="F168" s="64">
        <v>724.22</v>
      </c>
      <c r="G168" s="77"/>
      <c r="H168" s="78">
        <v>0</v>
      </c>
      <c r="I168" s="141">
        <v>1086.33</v>
      </c>
      <c r="J168" s="142">
        <v>1086.33</v>
      </c>
      <c r="K168" s="77"/>
      <c r="L168" s="78">
        <v>3</v>
      </c>
      <c r="M168" s="78">
        <v>5</v>
      </c>
      <c r="N168" s="138"/>
    </row>
    <row r="169" spans="2:14" x14ac:dyDescent="0.25">
      <c r="B169" s="309"/>
      <c r="C169" s="294"/>
      <c r="D169" s="77"/>
      <c r="E169" s="77" t="s">
        <v>20</v>
      </c>
      <c r="F169" s="64">
        <v>810.8</v>
      </c>
      <c r="G169" s="77"/>
      <c r="H169" s="78">
        <v>0</v>
      </c>
      <c r="I169" s="141">
        <v>1216.2</v>
      </c>
      <c r="J169" s="142">
        <v>1216.2</v>
      </c>
      <c r="K169" s="77"/>
      <c r="L169" s="78">
        <v>3</v>
      </c>
      <c r="M169" s="78">
        <v>5</v>
      </c>
      <c r="N169" s="138"/>
    </row>
    <row r="170" spans="2:14" x14ac:dyDescent="0.25">
      <c r="B170" s="309"/>
      <c r="C170" s="294"/>
      <c r="D170" s="77"/>
      <c r="E170" s="77" t="s">
        <v>89</v>
      </c>
      <c r="F170" s="64">
        <v>868.72</v>
      </c>
      <c r="G170" s="77"/>
      <c r="H170" s="78">
        <v>0</v>
      </c>
      <c r="I170" s="78">
        <v>1303.08</v>
      </c>
      <c r="J170" s="143">
        <v>1303.08</v>
      </c>
      <c r="K170" s="77"/>
      <c r="L170" s="78">
        <v>3</v>
      </c>
      <c r="M170" s="78">
        <v>5</v>
      </c>
      <c r="N170" s="138"/>
    </row>
    <row r="171" spans="2:14" x14ac:dyDescent="0.25">
      <c r="B171" s="309"/>
      <c r="C171" s="294"/>
      <c r="D171" s="77"/>
      <c r="E171" s="77"/>
      <c r="F171" s="77"/>
      <c r="G171" s="77"/>
      <c r="H171" s="78"/>
      <c r="I171" s="78"/>
      <c r="J171" s="79"/>
      <c r="K171" s="77"/>
      <c r="L171" s="78"/>
      <c r="M171" s="78"/>
      <c r="N171" s="138"/>
    </row>
    <row r="172" spans="2:14" x14ac:dyDescent="0.25">
      <c r="B172" s="309"/>
      <c r="C172" s="294"/>
      <c r="D172" s="77"/>
      <c r="E172" s="58"/>
      <c r="F172" s="58"/>
      <c r="G172" s="58"/>
      <c r="H172" s="59"/>
      <c r="I172" s="59"/>
      <c r="J172" s="60"/>
      <c r="K172" s="58"/>
      <c r="L172" s="59"/>
      <c r="M172" s="59"/>
      <c r="N172" s="138"/>
    </row>
    <row r="173" spans="2:14" x14ac:dyDescent="0.25">
      <c r="B173" s="309"/>
      <c r="C173" s="294"/>
      <c r="D173" s="77" t="s">
        <v>95</v>
      </c>
      <c r="E173" s="77" t="s">
        <v>87</v>
      </c>
      <c r="F173" s="77"/>
      <c r="G173" s="77"/>
      <c r="H173" s="78"/>
      <c r="I173" s="78"/>
      <c r="J173" s="79"/>
      <c r="K173" s="77"/>
      <c r="L173" s="78"/>
      <c r="M173" s="78"/>
      <c r="N173" s="138"/>
    </row>
    <row r="174" spans="2:14" x14ac:dyDescent="0.25">
      <c r="B174" s="309"/>
      <c r="C174" s="294"/>
      <c r="D174" s="77" t="s">
        <v>96</v>
      </c>
      <c r="E174" s="77" t="s">
        <v>79</v>
      </c>
      <c r="F174" s="64">
        <v>491.92</v>
      </c>
      <c r="G174" s="77"/>
      <c r="H174" s="78">
        <v>0</v>
      </c>
      <c r="I174" s="78">
        <v>737.88</v>
      </c>
      <c r="J174" s="143">
        <v>737.88</v>
      </c>
      <c r="K174" s="77"/>
      <c r="L174" s="78">
        <v>3</v>
      </c>
      <c r="M174" s="78">
        <v>5</v>
      </c>
      <c r="N174" s="138"/>
    </row>
    <row r="175" spans="2:14" x14ac:dyDescent="0.25">
      <c r="B175" s="309"/>
      <c r="C175" s="294"/>
      <c r="D175" s="77"/>
      <c r="E175" s="77" t="s">
        <v>19</v>
      </c>
      <c r="F175" s="64">
        <v>560.79</v>
      </c>
      <c r="G175" s="77"/>
      <c r="H175" s="78">
        <v>0</v>
      </c>
      <c r="I175" s="141">
        <v>841.19</v>
      </c>
      <c r="J175" s="142">
        <v>841.19</v>
      </c>
      <c r="K175" s="77"/>
      <c r="L175" s="78">
        <v>3</v>
      </c>
      <c r="M175" s="78">
        <v>5</v>
      </c>
      <c r="N175" s="138"/>
    </row>
    <row r="176" spans="2:14" x14ac:dyDescent="0.25">
      <c r="B176" s="309"/>
      <c r="C176" s="294"/>
      <c r="D176" s="77"/>
      <c r="E176" s="77" t="s">
        <v>20</v>
      </c>
      <c r="F176" s="64">
        <v>624.74</v>
      </c>
      <c r="G176" s="77"/>
      <c r="H176" s="78">
        <v>0</v>
      </c>
      <c r="I176" s="78">
        <v>937.11</v>
      </c>
      <c r="J176" s="143">
        <v>937.11</v>
      </c>
      <c r="K176" s="77"/>
      <c r="L176" s="78">
        <v>3</v>
      </c>
      <c r="M176" s="78">
        <v>5</v>
      </c>
      <c r="N176" s="138"/>
    </row>
    <row r="177" spans="2:14" x14ac:dyDescent="0.25">
      <c r="B177" s="309"/>
      <c r="C177" s="294"/>
      <c r="D177" s="77"/>
      <c r="E177" s="77" t="s">
        <v>89</v>
      </c>
      <c r="F177" s="64">
        <v>673.93</v>
      </c>
      <c r="G177" s="77"/>
      <c r="H177" s="78">
        <v>0</v>
      </c>
      <c r="I177" s="141">
        <v>1010.9</v>
      </c>
      <c r="J177" s="142">
        <v>1010.9</v>
      </c>
      <c r="K177" s="77"/>
      <c r="L177" s="78">
        <v>3</v>
      </c>
      <c r="M177" s="78">
        <v>5</v>
      </c>
      <c r="N177" s="138"/>
    </row>
    <row r="178" spans="2:14" x14ac:dyDescent="0.25">
      <c r="B178" s="309"/>
      <c r="C178" s="294"/>
      <c r="D178" s="77"/>
      <c r="E178" s="77"/>
      <c r="F178" s="77"/>
      <c r="G178" s="77"/>
      <c r="H178" s="78"/>
      <c r="I178" s="78"/>
      <c r="J178" s="79"/>
      <c r="K178" s="77"/>
      <c r="L178" s="78"/>
      <c r="M178" s="78"/>
      <c r="N178" s="138"/>
    </row>
    <row r="179" spans="2:14" x14ac:dyDescent="0.25">
      <c r="B179" s="309"/>
      <c r="C179" s="294"/>
      <c r="D179" s="77"/>
      <c r="E179" s="77" t="s">
        <v>90</v>
      </c>
      <c r="F179" s="77"/>
      <c r="G179" s="77"/>
      <c r="H179" s="78"/>
      <c r="I179" s="78"/>
      <c r="J179" s="79"/>
      <c r="K179" s="77"/>
      <c r="L179" s="78"/>
      <c r="M179" s="78"/>
      <c r="N179" s="138"/>
    </row>
    <row r="180" spans="2:14" x14ac:dyDescent="0.25">
      <c r="B180" s="309"/>
      <c r="C180" s="294"/>
      <c r="D180" s="77"/>
      <c r="E180" s="77" t="s">
        <v>79</v>
      </c>
      <c r="F180" s="64">
        <v>578.86</v>
      </c>
      <c r="G180" s="77"/>
      <c r="H180" s="78">
        <v>0</v>
      </c>
      <c r="I180" s="141">
        <v>868.29</v>
      </c>
      <c r="J180" s="142">
        <v>868.29</v>
      </c>
      <c r="K180" s="77"/>
      <c r="L180" s="78">
        <v>3</v>
      </c>
      <c r="M180" s="78">
        <v>5</v>
      </c>
      <c r="N180" s="138"/>
    </row>
    <row r="181" spans="2:14" x14ac:dyDescent="0.25">
      <c r="B181" s="309"/>
      <c r="C181" s="294"/>
      <c r="D181" s="77"/>
      <c r="E181" s="77" t="s">
        <v>19</v>
      </c>
      <c r="F181" s="64">
        <v>723.58</v>
      </c>
      <c r="G181" s="77"/>
      <c r="H181" s="78">
        <v>0</v>
      </c>
      <c r="I181" s="78">
        <v>1085.3699999999999</v>
      </c>
      <c r="J181" s="143">
        <v>1085.3699999999999</v>
      </c>
      <c r="K181" s="77"/>
      <c r="L181" s="78">
        <v>3</v>
      </c>
      <c r="M181" s="78">
        <v>5</v>
      </c>
      <c r="N181" s="138"/>
    </row>
    <row r="182" spans="2:14" x14ac:dyDescent="0.25">
      <c r="B182" s="309"/>
      <c r="C182" s="294"/>
      <c r="D182" s="77"/>
      <c r="E182" s="77" t="s">
        <v>20</v>
      </c>
      <c r="F182" s="64">
        <v>810.41</v>
      </c>
      <c r="G182" s="77"/>
      <c r="H182" s="78">
        <v>0</v>
      </c>
      <c r="I182" s="78">
        <v>1215.6199999999999</v>
      </c>
      <c r="J182" s="143">
        <v>1215.6199999999999</v>
      </c>
      <c r="K182" s="77"/>
      <c r="L182" s="78">
        <v>3</v>
      </c>
      <c r="M182" s="78">
        <v>5</v>
      </c>
      <c r="N182" s="138"/>
    </row>
    <row r="183" spans="2:14" x14ac:dyDescent="0.25">
      <c r="B183" s="309"/>
      <c r="C183" s="294"/>
      <c r="D183" s="77"/>
      <c r="E183" s="77" t="s">
        <v>89</v>
      </c>
      <c r="F183" s="64">
        <v>868.3</v>
      </c>
      <c r="G183" s="77"/>
      <c r="H183" s="78">
        <v>0</v>
      </c>
      <c r="I183" s="78">
        <v>1302.45</v>
      </c>
      <c r="J183" s="143">
        <v>1302.45</v>
      </c>
      <c r="K183" s="77"/>
      <c r="L183" s="78">
        <v>3</v>
      </c>
      <c r="M183" s="78">
        <v>5</v>
      </c>
      <c r="N183" s="138"/>
    </row>
    <row r="184" spans="2:14" ht="14.25" thickBot="1" x14ac:dyDescent="0.3">
      <c r="B184" s="309"/>
      <c r="C184" s="295"/>
      <c r="D184" s="80"/>
      <c r="E184" s="80"/>
      <c r="F184" s="80"/>
      <c r="G184" s="80"/>
      <c r="H184" s="81"/>
      <c r="I184" s="81"/>
      <c r="J184" s="82"/>
      <c r="K184" s="80"/>
      <c r="L184" s="81"/>
      <c r="M184" s="81"/>
      <c r="N184" s="144"/>
    </row>
    <row r="185" spans="2:14" ht="15" thickTop="1" x14ac:dyDescent="0.3">
      <c r="B185" s="309"/>
      <c r="C185" s="61"/>
      <c r="D185" s="62" t="s">
        <v>98</v>
      </c>
      <c r="F185" s="277"/>
      <c r="H185" s="45"/>
      <c r="I185" s="45"/>
      <c r="J185" s="44"/>
      <c r="L185" s="45"/>
      <c r="M185" s="45"/>
    </row>
    <row r="186" spans="2:14" ht="14.25" x14ac:dyDescent="0.3">
      <c r="B186" s="309"/>
      <c r="C186" s="61"/>
      <c r="D186" s="62" t="s">
        <v>99</v>
      </c>
      <c r="H186" s="45"/>
      <c r="I186" s="45"/>
      <c r="J186" s="44"/>
      <c r="L186" s="45"/>
      <c r="M186" s="45"/>
    </row>
    <row r="187" spans="2:14" ht="14.25" x14ac:dyDescent="0.3">
      <c r="B187" s="309"/>
      <c r="C187" s="61"/>
      <c r="D187" s="62" t="s">
        <v>100</v>
      </c>
      <c r="H187" s="45"/>
      <c r="I187" s="45"/>
      <c r="J187" s="44"/>
      <c r="L187" s="45"/>
      <c r="M187" s="45"/>
    </row>
    <row r="188" spans="2:14" ht="14.25" x14ac:dyDescent="0.3">
      <c r="B188" s="309"/>
      <c r="C188" s="61"/>
      <c r="D188" s="62" t="s">
        <v>101</v>
      </c>
      <c r="H188" s="45"/>
      <c r="I188" s="45"/>
      <c r="J188" s="44"/>
      <c r="L188" s="45"/>
      <c r="M188" s="45"/>
    </row>
    <row r="189" spans="2:14" ht="14.25" thickBot="1" x14ac:dyDescent="0.3">
      <c r="B189" s="309"/>
      <c r="H189" s="45"/>
      <c r="J189" s="46"/>
      <c r="L189" s="45"/>
      <c r="M189" s="45"/>
    </row>
    <row r="190" spans="2:14" ht="14.25" thickTop="1" x14ac:dyDescent="0.25">
      <c r="B190" s="309"/>
      <c r="C190" s="311" t="s">
        <v>102</v>
      </c>
      <c r="D190" s="98"/>
      <c r="E190" s="99"/>
      <c r="F190" s="99"/>
      <c r="G190" s="99"/>
      <c r="H190" s="99"/>
      <c r="I190" s="99"/>
      <c r="J190" s="100"/>
      <c r="K190" s="99"/>
      <c r="L190" s="101"/>
      <c r="M190" s="101"/>
      <c r="N190" s="102"/>
    </row>
    <row r="191" spans="2:14" x14ac:dyDescent="0.25">
      <c r="B191" s="309"/>
      <c r="C191" s="312"/>
      <c r="D191" s="103"/>
      <c r="E191" s="104"/>
      <c r="F191" s="104"/>
      <c r="G191" s="104"/>
      <c r="H191" s="104" t="s">
        <v>111</v>
      </c>
      <c r="I191" s="104" t="s">
        <v>128</v>
      </c>
      <c r="J191" s="105"/>
      <c r="K191" s="104"/>
      <c r="L191" s="106"/>
      <c r="M191" s="106"/>
      <c r="N191" s="107"/>
    </row>
    <row r="192" spans="2:14" x14ac:dyDescent="0.25">
      <c r="B192" s="309"/>
      <c r="C192" s="312"/>
      <c r="D192" s="103"/>
      <c r="E192" s="104"/>
      <c r="F192" s="104"/>
      <c r="G192" s="104"/>
      <c r="H192" s="104"/>
      <c r="I192" s="104"/>
      <c r="J192" s="105"/>
      <c r="K192" s="104"/>
      <c r="L192" s="106"/>
      <c r="M192" s="106"/>
      <c r="N192" s="107"/>
    </row>
    <row r="193" spans="2:14" x14ac:dyDescent="0.25">
      <c r="B193" s="309"/>
      <c r="C193" s="312"/>
      <c r="D193" s="103"/>
      <c r="E193" s="104"/>
      <c r="F193" s="104" t="s">
        <v>124</v>
      </c>
      <c r="G193" s="104"/>
      <c r="H193" s="106" t="s">
        <v>74</v>
      </c>
      <c r="I193" s="106" t="s">
        <v>75</v>
      </c>
      <c r="J193" s="194" t="s">
        <v>110</v>
      </c>
      <c r="K193" s="104"/>
      <c r="L193" s="106"/>
      <c r="M193" s="106"/>
      <c r="N193" s="107"/>
    </row>
    <row r="194" spans="2:14" x14ac:dyDescent="0.25">
      <c r="B194" s="309"/>
      <c r="C194" s="312"/>
      <c r="D194" s="103"/>
      <c r="E194" s="104"/>
      <c r="F194" s="104"/>
      <c r="G194" s="104"/>
      <c r="H194" s="106"/>
      <c r="I194" s="106"/>
      <c r="J194" s="108"/>
      <c r="K194" s="104"/>
      <c r="L194" s="106" t="s">
        <v>76</v>
      </c>
      <c r="M194" s="106" t="s">
        <v>77</v>
      </c>
      <c r="N194" s="107"/>
    </row>
    <row r="195" spans="2:14" x14ac:dyDescent="0.25">
      <c r="B195" s="309"/>
      <c r="C195" s="312"/>
      <c r="D195" s="103"/>
      <c r="E195" s="104"/>
      <c r="F195" s="104"/>
      <c r="G195" s="104"/>
      <c r="H195" s="104"/>
      <c r="I195" s="104"/>
      <c r="J195" s="109"/>
      <c r="K195" s="104"/>
      <c r="L195" s="106"/>
      <c r="M195" s="106"/>
      <c r="N195" s="107"/>
    </row>
    <row r="196" spans="2:14" x14ac:dyDescent="0.25">
      <c r="B196" s="309"/>
      <c r="C196" s="312"/>
      <c r="D196" s="103" t="s">
        <v>103</v>
      </c>
      <c r="E196" s="104"/>
      <c r="F196" s="195">
        <v>612.67999999999995</v>
      </c>
      <c r="G196" s="104"/>
      <c r="H196" s="106">
        <v>0</v>
      </c>
      <c r="I196" s="106">
        <v>919.02</v>
      </c>
      <c r="J196" s="110">
        <v>919.02</v>
      </c>
      <c r="K196" s="104"/>
      <c r="L196" s="106">
        <v>3</v>
      </c>
      <c r="M196" s="106">
        <v>5</v>
      </c>
      <c r="N196" s="107"/>
    </row>
    <row r="197" spans="2:14" x14ac:dyDescent="0.25">
      <c r="B197" s="309"/>
      <c r="C197" s="312"/>
      <c r="D197" s="103"/>
      <c r="E197" s="104"/>
      <c r="F197" s="195"/>
      <c r="G197" s="104"/>
      <c r="H197" s="106"/>
      <c r="I197" s="106"/>
      <c r="J197" s="111"/>
      <c r="K197" s="104"/>
      <c r="L197" s="106"/>
      <c r="M197" s="106"/>
      <c r="N197" s="107"/>
    </row>
    <row r="198" spans="2:14" x14ac:dyDescent="0.25">
      <c r="B198" s="309"/>
      <c r="C198" s="312"/>
      <c r="D198" s="103" t="s">
        <v>104</v>
      </c>
      <c r="E198" s="104"/>
      <c r="F198" s="195">
        <v>540.27</v>
      </c>
      <c r="G198" s="104"/>
      <c r="H198" s="106">
        <v>0</v>
      </c>
      <c r="I198" s="106">
        <v>810.41</v>
      </c>
      <c r="J198" s="110">
        <v>810.41</v>
      </c>
      <c r="K198" s="104"/>
      <c r="L198" s="106">
        <v>3</v>
      </c>
      <c r="M198" s="106">
        <v>5</v>
      </c>
      <c r="N198" s="107"/>
    </row>
    <row r="199" spans="2:14" x14ac:dyDescent="0.25">
      <c r="B199" s="309"/>
      <c r="C199" s="312"/>
      <c r="D199" s="103"/>
      <c r="E199" s="104"/>
      <c r="F199" s="195"/>
      <c r="G199" s="104"/>
      <c r="H199" s="106"/>
      <c r="I199" s="106"/>
      <c r="J199" s="111"/>
      <c r="K199" s="104"/>
      <c r="L199" s="106"/>
      <c r="M199" s="106"/>
      <c r="N199" s="107"/>
    </row>
    <row r="200" spans="2:14" x14ac:dyDescent="0.25">
      <c r="B200" s="309"/>
      <c r="C200" s="312"/>
      <c r="D200" s="103" t="s">
        <v>105</v>
      </c>
      <c r="E200" s="104"/>
      <c r="F200" s="195">
        <v>501.27</v>
      </c>
      <c r="G200" s="104"/>
      <c r="H200" s="106">
        <v>0</v>
      </c>
      <c r="I200" s="195">
        <v>751.91</v>
      </c>
      <c r="J200" s="276">
        <v>751.91</v>
      </c>
      <c r="K200" s="104"/>
      <c r="L200" s="106">
        <v>3</v>
      </c>
      <c r="M200" s="106">
        <v>5</v>
      </c>
      <c r="N200" s="107"/>
    </row>
    <row r="201" spans="2:14" ht="14.25" thickBot="1" x14ac:dyDescent="0.3">
      <c r="B201" s="310"/>
      <c r="C201" s="313"/>
      <c r="D201" s="112"/>
      <c r="E201" s="113"/>
      <c r="F201" s="113"/>
      <c r="G201" s="113"/>
      <c r="H201" s="113"/>
      <c r="I201" s="113"/>
      <c r="J201" s="114"/>
      <c r="K201" s="113"/>
      <c r="L201" s="115"/>
      <c r="M201" s="115"/>
      <c r="N201" s="116"/>
    </row>
    <row r="202" spans="2:14" ht="14.25" thickTop="1" x14ac:dyDescent="0.25">
      <c r="H202" s="45"/>
      <c r="J202" s="46"/>
      <c r="L202" s="45"/>
      <c r="M202" s="45"/>
    </row>
    <row r="203" spans="2:14" ht="14.25" thickBot="1" x14ac:dyDescent="0.3">
      <c r="H203" s="45"/>
      <c r="J203" s="46"/>
      <c r="L203" s="45"/>
      <c r="M203" s="45"/>
    </row>
    <row r="204" spans="2:14" ht="14.25" thickTop="1" x14ac:dyDescent="0.25">
      <c r="B204" s="290" t="s">
        <v>106</v>
      </c>
      <c r="C204" s="296" t="s">
        <v>118</v>
      </c>
      <c r="D204" s="117"/>
      <c r="E204" s="117"/>
      <c r="F204" s="117"/>
      <c r="G204" s="117"/>
      <c r="H204" s="117"/>
      <c r="I204" s="117"/>
      <c r="J204" s="118"/>
      <c r="K204" s="117"/>
      <c r="L204" s="119"/>
      <c r="M204" s="119"/>
      <c r="N204" s="120"/>
    </row>
    <row r="205" spans="2:14" x14ac:dyDescent="0.25">
      <c r="B205" s="291"/>
      <c r="C205" s="297"/>
      <c r="D205" s="121"/>
      <c r="E205" s="121"/>
      <c r="F205" s="121"/>
      <c r="G205" s="121"/>
      <c r="H205" s="121" t="s">
        <v>111</v>
      </c>
      <c r="I205" s="121" t="s">
        <v>113</v>
      </c>
      <c r="J205" s="122"/>
      <c r="K205" s="121"/>
      <c r="L205" s="123"/>
      <c r="M205" s="123"/>
      <c r="N205" s="124"/>
    </row>
    <row r="206" spans="2:14" ht="13.5" customHeight="1" x14ac:dyDescent="0.25">
      <c r="B206" s="291"/>
      <c r="C206" s="297"/>
      <c r="D206" s="121"/>
      <c r="E206" s="121"/>
      <c r="F206" s="121"/>
      <c r="G206" s="121"/>
      <c r="H206" s="121"/>
      <c r="I206" s="121"/>
      <c r="J206" s="122"/>
      <c r="K206" s="121"/>
      <c r="L206" s="123"/>
      <c r="M206" s="123"/>
      <c r="N206" s="124"/>
    </row>
    <row r="207" spans="2:14" x14ac:dyDescent="0.25">
      <c r="B207" s="291"/>
      <c r="C207" s="297"/>
      <c r="D207" s="121" t="s">
        <v>117</v>
      </c>
      <c r="E207" s="121"/>
      <c r="F207" s="121"/>
      <c r="G207" s="121"/>
      <c r="H207" s="123" t="s">
        <v>74</v>
      </c>
      <c r="I207" s="123" t="s">
        <v>75</v>
      </c>
      <c r="J207" s="125" t="s">
        <v>49</v>
      </c>
      <c r="K207" s="121"/>
      <c r="L207" s="123" t="s">
        <v>76</v>
      </c>
      <c r="M207" s="123" t="s">
        <v>77</v>
      </c>
      <c r="N207" s="124"/>
    </row>
    <row r="208" spans="2:14" x14ac:dyDescent="0.25">
      <c r="B208" s="291"/>
      <c r="C208" s="297"/>
      <c r="D208" s="121"/>
      <c r="E208" s="121"/>
      <c r="F208" s="121"/>
      <c r="G208" s="121"/>
      <c r="H208" s="123"/>
      <c r="I208" s="123"/>
      <c r="J208" s="125"/>
      <c r="K208" s="121"/>
      <c r="L208" s="123"/>
      <c r="M208" s="123"/>
      <c r="N208" s="124"/>
    </row>
    <row r="209" spans="2:14" x14ac:dyDescent="0.25">
      <c r="B209" s="291"/>
      <c r="C209" s="297"/>
      <c r="D209" s="121" t="s">
        <v>107</v>
      </c>
      <c r="E209" s="121"/>
      <c r="F209" s="121"/>
      <c r="G209" s="121"/>
      <c r="H209" s="126">
        <v>120</v>
      </c>
      <c r="I209" s="126">
        <v>967</v>
      </c>
      <c r="J209" s="127">
        <v>847</v>
      </c>
      <c r="K209" s="121"/>
      <c r="L209" s="123">
        <v>3</v>
      </c>
      <c r="M209" s="123">
        <v>5</v>
      </c>
      <c r="N209" s="124"/>
    </row>
    <row r="210" spans="2:14" x14ac:dyDescent="0.25">
      <c r="B210" s="291"/>
      <c r="C210" s="297"/>
      <c r="D210" s="121"/>
      <c r="E210" s="121"/>
      <c r="F210" s="121"/>
      <c r="G210" s="121"/>
      <c r="H210" s="126"/>
      <c r="I210" s="126"/>
      <c r="J210" s="126"/>
      <c r="K210" s="121"/>
      <c r="L210" s="123"/>
      <c r="M210" s="123"/>
      <c r="N210" s="124"/>
    </row>
    <row r="211" spans="2:14" x14ac:dyDescent="0.25">
      <c r="B211" s="291"/>
      <c r="C211" s="297"/>
      <c r="D211" s="121" t="s">
        <v>108</v>
      </c>
      <c r="E211" s="121"/>
      <c r="F211" s="121"/>
      <c r="G211" s="121"/>
      <c r="H211" s="126">
        <v>120</v>
      </c>
      <c r="I211" s="126">
        <v>967</v>
      </c>
      <c r="J211" s="127">
        <v>847</v>
      </c>
      <c r="K211" s="121"/>
      <c r="L211" s="123">
        <v>5</v>
      </c>
      <c r="M211" s="123">
        <v>3</v>
      </c>
      <c r="N211" s="124"/>
    </row>
    <row r="212" spans="2:14" x14ac:dyDescent="0.25">
      <c r="B212" s="291"/>
      <c r="C212" s="297"/>
      <c r="D212" s="121"/>
      <c r="E212" s="121"/>
      <c r="F212" s="121"/>
      <c r="G212" s="121"/>
      <c r="H212" s="123"/>
      <c r="I212" s="121"/>
      <c r="J212" s="128"/>
      <c r="K212" s="121"/>
      <c r="L212" s="123"/>
      <c r="M212" s="123"/>
      <c r="N212" s="124"/>
    </row>
    <row r="213" spans="2:14" ht="14.25" thickBot="1" x14ac:dyDescent="0.3">
      <c r="B213" s="292"/>
      <c r="C213" s="298"/>
      <c r="D213" s="129"/>
      <c r="E213" s="129"/>
      <c r="F213" s="129"/>
      <c r="G213" s="129"/>
      <c r="H213" s="130"/>
      <c r="I213" s="129"/>
      <c r="J213" s="131"/>
      <c r="K213" s="129"/>
      <c r="L213" s="130"/>
      <c r="M213" s="130"/>
      <c r="N213" s="132"/>
    </row>
    <row r="214" spans="2:14" ht="14.25" thickTop="1" x14ac:dyDescent="0.25">
      <c r="J214" s="46"/>
      <c r="L214" s="45"/>
      <c r="M214" s="45"/>
    </row>
    <row r="215" spans="2:14" x14ac:dyDescent="0.25">
      <c r="J215" s="46"/>
      <c r="L215" s="45"/>
      <c r="M215" s="45"/>
    </row>
  </sheetData>
  <mergeCells count="8">
    <mergeCell ref="B204:B213"/>
    <mergeCell ref="C74:C184"/>
    <mergeCell ref="C204:C213"/>
    <mergeCell ref="B23:B31"/>
    <mergeCell ref="C23:C31"/>
    <mergeCell ref="B34:B71"/>
    <mergeCell ref="B74:B201"/>
    <mergeCell ref="C190:C201"/>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57AF-3274-4603-BC0D-E51182DA55FE}">
  <dimension ref="B1:AC217"/>
  <sheetViews>
    <sheetView workbookViewId="0"/>
  </sheetViews>
  <sheetFormatPr defaultRowHeight="13.5" x14ac:dyDescent="0.25"/>
  <cols>
    <col min="1" max="1" width="2.42578125" customWidth="1"/>
    <col min="2" max="2" width="9.140625" style="31"/>
    <col min="3" max="3" width="5.5703125" style="31" customWidth="1"/>
    <col min="4" max="5" width="9.7109375" style="31" customWidth="1"/>
    <col min="6" max="9" width="9.140625" style="31"/>
    <col min="10" max="10" width="10.42578125" style="31" customWidth="1"/>
    <col min="11" max="11" width="10.140625" style="31" customWidth="1"/>
    <col min="12" max="12" width="10.85546875" style="31" customWidth="1"/>
    <col min="13" max="13" width="11.140625" style="31" customWidth="1"/>
    <col min="14" max="14" width="3.42578125" style="31" customWidth="1"/>
    <col min="15" max="15" width="9.140625" style="31"/>
    <col min="17" max="17" width="5.7109375" customWidth="1"/>
  </cols>
  <sheetData>
    <row r="1" spans="3:15" x14ac:dyDescent="0.25">
      <c r="J1" s="44"/>
      <c r="K1" s="45"/>
    </row>
    <row r="2" spans="3:15" x14ac:dyDescent="0.25">
      <c r="J2" s="44"/>
      <c r="K2" s="45"/>
    </row>
    <row r="3" spans="3:15" ht="18" thickBot="1" x14ac:dyDescent="0.35">
      <c r="C3" s="149" t="s">
        <v>67</v>
      </c>
      <c r="D3" s="94"/>
      <c r="E3" s="94"/>
      <c r="F3" s="70"/>
      <c r="G3" s="70"/>
      <c r="H3" s="70"/>
      <c r="I3" s="70"/>
      <c r="J3" s="71"/>
      <c r="K3" s="72"/>
      <c r="L3" s="70"/>
      <c r="M3" s="70"/>
      <c r="N3" s="70"/>
      <c r="O3" s="70"/>
    </row>
    <row r="4" spans="3:15" ht="14.25" thickTop="1" x14ac:dyDescent="0.25">
      <c r="C4" s="70"/>
      <c r="D4" s="70"/>
      <c r="E4" s="70"/>
      <c r="F4" s="70"/>
      <c r="G4" s="70"/>
      <c r="H4" s="70"/>
      <c r="I4" s="70"/>
      <c r="J4" s="71"/>
      <c r="K4" s="72"/>
      <c r="L4" s="70"/>
      <c r="M4" s="70"/>
      <c r="N4" s="70"/>
      <c r="O4" s="70"/>
    </row>
    <row r="5" spans="3:15" x14ac:dyDescent="0.25">
      <c r="C5" s="70" t="s">
        <v>119</v>
      </c>
      <c r="D5" s="70"/>
      <c r="E5" s="70"/>
      <c r="F5" s="70"/>
      <c r="G5" s="70"/>
      <c r="H5" s="70"/>
      <c r="I5" s="70"/>
      <c r="J5" s="71"/>
      <c r="K5" s="72"/>
      <c r="L5" s="70"/>
      <c r="M5" s="70"/>
      <c r="N5" s="70"/>
      <c r="O5" s="70"/>
    </row>
    <row r="6" spans="3:15" x14ac:dyDescent="0.25">
      <c r="C6" s="70" t="s">
        <v>112</v>
      </c>
      <c r="D6" s="70"/>
      <c r="E6" s="70"/>
      <c r="F6" s="70"/>
      <c r="G6" s="70"/>
      <c r="H6" s="70"/>
      <c r="I6" s="70"/>
      <c r="J6" s="71"/>
      <c r="K6" s="72"/>
      <c r="L6" s="70"/>
      <c r="M6" s="70"/>
      <c r="N6" s="70"/>
      <c r="O6" s="70"/>
    </row>
    <row r="7" spans="3:15" x14ac:dyDescent="0.25">
      <c r="C7" s="70"/>
      <c r="D7" s="70"/>
      <c r="E7" s="70"/>
      <c r="F7" s="70"/>
      <c r="G7" s="70"/>
      <c r="H7" s="70"/>
      <c r="I7" s="70"/>
      <c r="J7" s="71"/>
      <c r="K7" s="72"/>
      <c r="L7" s="70"/>
      <c r="M7" s="70"/>
      <c r="N7" s="70"/>
      <c r="O7" s="70"/>
    </row>
    <row r="8" spans="3:15" x14ac:dyDescent="0.25">
      <c r="C8" s="70" t="s">
        <v>68</v>
      </c>
      <c r="D8" s="70"/>
      <c r="E8" s="70"/>
      <c r="F8" s="70"/>
      <c r="G8" s="70"/>
      <c r="H8" s="70"/>
      <c r="I8" s="70"/>
      <c r="J8" s="71"/>
      <c r="K8" s="72"/>
      <c r="L8" s="70"/>
      <c r="M8" s="70"/>
      <c r="N8" s="70"/>
      <c r="O8" s="70"/>
    </row>
    <row r="9" spans="3:15" x14ac:dyDescent="0.25">
      <c r="C9" s="70"/>
      <c r="D9" s="70"/>
      <c r="E9" s="70"/>
      <c r="F9" s="70"/>
      <c r="G9" s="70"/>
      <c r="H9" s="70"/>
      <c r="I9" s="70"/>
      <c r="J9" s="71"/>
      <c r="K9" s="72"/>
      <c r="L9" s="70"/>
      <c r="M9" s="70"/>
      <c r="N9" s="70"/>
      <c r="O9" s="70"/>
    </row>
    <row r="10" spans="3:15" x14ac:dyDescent="0.25">
      <c r="C10" s="70" t="s">
        <v>120</v>
      </c>
      <c r="D10" s="70"/>
      <c r="E10" s="70"/>
      <c r="F10" s="70"/>
      <c r="G10" s="70"/>
      <c r="H10" s="70"/>
      <c r="I10" s="70"/>
      <c r="J10" s="71"/>
      <c r="K10" s="72"/>
      <c r="L10" s="70"/>
      <c r="M10" s="70"/>
      <c r="N10" s="70"/>
      <c r="O10" s="70"/>
    </row>
    <row r="11" spans="3:15" x14ac:dyDescent="0.25">
      <c r="C11" s="70" t="s">
        <v>121</v>
      </c>
      <c r="D11" s="70"/>
      <c r="E11" s="70"/>
      <c r="F11" s="70"/>
      <c r="G11" s="70"/>
      <c r="H11" s="70"/>
      <c r="I11" s="70"/>
      <c r="J11" s="71"/>
      <c r="K11" s="72"/>
      <c r="L11" s="70"/>
      <c r="M11" s="70"/>
      <c r="N11" s="70"/>
      <c r="O11" s="70"/>
    </row>
    <row r="12" spans="3:15" x14ac:dyDescent="0.25">
      <c r="C12" s="70"/>
      <c r="D12" s="70"/>
      <c r="E12" s="70"/>
      <c r="F12" s="70"/>
      <c r="G12" s="70"/>
      <c r="H12" s="70"/>
      <c r="I12" s="70"/>
      <c r="J12" s="71"/>
      <c r="K12" s="72"/>
      <c r="L12" s="70"/>
      <c r="M12" s="70"/>
      <c r="N12" s="70"/>
      <c r="O12" s="70"/>
    </row>
    <row r="13" spans="3:15" x14ac:dyDescent="0.25">
      <c r="C13" s="70" t="s">
        <v>69</v>
      </c>
      <c r="D13" s="70"/>
      <c r="E13" s="70"/>
      <c r="F13" s="70"/>
      <c r="G13" s="70"/>
      <c r="H13" s="70"/>
      <c r="I13" s="70"/>
      <c r="J13" s="71"/>
      <c r="K13" s="72"/>
      <c r="L13" s="70"/>
      <c r="M13" s="70"/>
      <c r="N13" s="70"/>
      <c r="O13" s="70"/>
    </row>
    <row r="14" spans="3:15" x14ac:dyDescent="0.25">
      <c r="C14" s="70"/>
      <c r="D14" s="70"/>
      <c r="E14" s="70"/>
      <c r="F14" s="70"/>
      <c r="G14" s="70"/>
      <c r="H14" s="70"/>
      <c r="I14" s="70"/>
      <c r="J14" s="71"/>
      <c r="K14" s="72"/>
      <c r="L14" s="70"/>
      <c r="M14" s="70"/>
      <c r="N14" s="70"/>
      <c r="O14" s="70"/>
    </row>
    <row r="15" spans="3:15" x14ac:dyDescent="0.25">
      <c r="C15" s="70" t="s">
        <v>122</v>
      </c>
      <c r="D15" s="70"/>
      <c r="E15" s="70"/>
      <c r="F15" s="70"/>
      <c r="G15" s="70"/>
      <c r="H15" s="70"/>
      <c r="I15" s="70"/>
      <c r="J15" s="71"/>
      <c r="K15" s="72"/>
      <c r="L15" s="70"/>
      <c r="M15" s="70"/>
      <c r="N15" s="70"/>
      <c r="O15" s="70"/>
    </row>
    <row r="16" spans="3:15" x14ac:dyDescent="0.25">
      <c r="C16" s="70" t="s">
        <v>70</v>
      </c>
      <c r="D16" s="70"/>
      <c r="E16" s="70"/>
      <c r="F16" s="70"/>
      <c r="G16" s="70"/>
      <c r="H16" s="70"/>
      <c r="I16" s="70"/>
      <c r="J16" s="71"/>
      <c r="K16" s="72"/>
      <c r="L16" s="70"/>
      <c r="M16" s="70"/>
      <c r="N16" s="70"/>
      <c r="O16" s="70"/>
    </row>
    <row r="17" spans="2:29" x14ac:dyDescent="0.25">
      <c r="C17" s="70" t="s">
        <v>71</v>
      </c>
      <c r="D17" s="70"/>
      <c r="E17" s="70"/>
      <c r="F17" s="70"/>
      <c r="G17" s="70"/>
      <c r="H17" s="70"/>
      <c r="I17" s="70"/>
      <c r="J17" s="71"/>
      <c r="K17" s="72"/>
      <c r="L17" s="70"/>
      <c r="M17" s="70"/>
      <c r="N17" s="70"/>
      <c r="O17" s="70"/>
      <c r="P17" s="70"/>
      <c r="Q17" s="70"/>
      <c r="R17" s="70"/>
      <c r="S17" s="70"/>
      <c r="T17" s="70"/>
      <c r="U17" s="70"/>
    </row>
    <row r="18" spans="2:29" x14ac:dyDescent="0.25">
      <c r="C18" s="70" t="s">
        <v>123</v>
      </c>
      <c r="D18" s="70"/>
      <c r="E18" s="70"/>
      <c r="F18" s="70"/>
      <c r="G18" s="70"/>
      <c r="H18" s="70"/>
      <c r="I18" s="70"/>
      <c r="J18" s="71"/>
      <c r="K18" s="72"/>
      <c r="L18" s="70"/>
      <c r="M18" s="70"/>
      <c r="N18" s="70"/>
      <c r="O18" s="70"/>
    </row>
    <row r="19" spans="2:29" ht="14.25" thickBot="1" x14ac:dyDescent="0.3">
      <c r="C19" s="70"/>
      <c r="D19" s="94"/>
      <c r="E19" s="70"/>
      <c r="F19" s="70"/>
      <c r="G19" s="70"/>
      <c r="H19" s="70"/>
      <c r="I19" s="70"/>
      <c r="J19" s="71"/>
      <c r="K19" s="72"/>
      <c r="L19" s="70"/>
      <c r="M19" s="70"/>
      <c r="N19" s="70"/>
      <c r="O19" s="70"/>
    </row>
    <row r="20" spans="2:29" ht="19.5" thickTop="1" thickBot="1" x14ac:dyDescent="0.3">
      <c r="B20" s="47"/>
      <c r="C20" s="148" t="s">
        <v>129</v>
      </c>
      <c r="D20" s="146"/>
      <c r="E20" s="145"/>
      <c r="F20" s="70"/>
      <c r="G20" s="70"/>
      <c r="H20" s="70"/>
      <c r="I20" s="70"/>
      <c r="J20" s="71"/>
      <c r="K20" s="72"/>
      <c r="L20" s="70"/>
      <c r="M20" s="70"/>
      <c r="N20" s="70"/>
      <c r="O20"/>
      <c r="P20" s="47"/>
      <c r="Q20" s="148" t="s">
        <v>72</v>
      </c>
      <c r="R20" s="146"/>
      <c r="S20" s="145"/>
      <c r="T20" s="70"/>
      <c r="U20" s="70"/>
      <c r="V20" s="70"/>
      <c r="W20" s="70"/>
      <c r="X20" s="71"/>
      <c r="Y20" s="72"/>
      <c r="Z20" s="70"/>
      <c r="AA20" s="70"/>
      <c r="AB20" s="70"/>
      <c r="AC20" s="70"/>
    </row>
    <row r="21" spans="2:29" ht="14.25" thickTop="1" x14ac:dyDescent="0.25">
      <c r="C21" s="147"/>
      <c r="D21" s="70"/>
      <c r="E21" s="70"/>
      <c r="F21" s="70"/>
      <c r="G21" s="70"/>
      <c r="H21" s="70"/>
      <c r="I21" s="70"/>
      <c r="J21" s="73"/>
      <c r="K21" s="70"/>
      <c r="L21" s="72"/>
      <c r="M21" s="72"/>
      <c r="N21" s="70"/>
      <c r="O21"/>
      <c r="P21" s="31"/>
      <c r="Q21" s="147"/>
      <c r="R21" s="70"/>
      <c r="S21" s="70"/>
      <c r="T21" s="70"/>
      <c r="U21" s="70"/>
      <c r="V21" s="70"/>
      <c r="W21" s="70"/>
      <c r="X21" s="73"/>
      <c r="Y21" s="70"/>
      <c r="Z21" s="72"/>
      <c r="AA21" s="72"/>
      <c r="AB21" s="70"/>
      <c r="AC21" s="70"/>
    </row>
    <row r="22" spans="2:29" ht="14.25" thickBot="1" x14ac:dyDescent="0.3">
      <c r="B22" s="83"/>
      <c r="C22" s="94"/>
      <c r="D22" s="94"/>
      <c r="E22" s="94"/>
      <c r="F22" s="94"/>
      <c r="G22" s="94"/>
      <c r="H22" s="94"/>
      <c r="I22" s="94"/>
      <c r="J22" s="95"/>
      <c r="K22" s="94"/>
      <c r="L22" s="96"/>
      <c r="M22" s="96"/>
      <c r="N22" s="94"/>
      <c r="O22"/>
      <c r="P22" s="83"/>
      <c r="Q22" s="94"/>
      <c r="R22" s="94"/>
      <c r="S22" s="94"/>
      <c r="T22" s="94"/>
      <c r="U22" s="94"/>
      <c r="V22" s="94"/>
      <c r="W22" s="94"/>
      <c r="X22" s="95"/>
      <c r="Y22" s="94"/>
      <c r="Z22" s="96"/>
      <c r="AA22" s="96"/>
      <c r="AB22" s="94"/>
      <c r="AC22" s="70"/>
    </row>
    <row r="23" spans="2:29" ht="14.25" thickTop="1" x14ac:dyDescent="0.25">
      <c r="B23" s="299" t="s">
        <v>115</v>
      </c>
      <c r="C23" s="302" t="s">
        <v>116</v>
      </c>
      <c r="D23" s="66"/>
      <c r="E23" s="66"/>
      <c r="F23" s="66"/>
      <c r="G23" s="66"/>
      <c r="H23" s="66"/>
      <c r="I23" s="66"/>
      <c r="J23" s="67"/>
      <c r="K23" s="66"/>
      <c r="L23" s="68"/>
      <c r="M23" s="68"/>
      <c r="N23" s="92"/>
      <c r="O23"/>
      <c r="P23" s="299" t="s">
        <v>115</v>
      </c>
      <c r="Q23" s="302" t="s">
        <v>116</v>
      </c>
      <c r="R23" s="66"/>
      <c r="S23" s="66"/>
      <c r="T23" s="66"/>
      <c r="U23" s="66"/>
      <c r="V23" s="66"/>
      <c r="W23" s="66"/>
      <c r="X23" s="67"/>
      <c r="Y23" s="66"/>
      <c r="Z23" s="68"/>
      <c r="AA23" s="68"/>
      <c r="AB23" s="92"/>
      <c r="AC23" s="31"/>
    </row>
    <row r="24" spans="2:29" x14ac:dyDescent="0.25">
      <c r="B24" s="300"/>
      <c r="C24" s="303"/>
      <c r="D24" s="66"/>
      <c r="E24" s="66"/>
      <c r="F24" s="66"/>
      <c r="G24" s="66"/>
      <c r="H24" s="66" t="s">
        <v>111</v>
      </c>
      <c r="I24" s="66" t="s">
        <v>127</v>
      </c>
      <c r="J24" s="67"/>
      <c r="K24" s="66"/>
      <c r="L24" s="68"/>
      <c r="M24" s="68"/>
      <c r="N24" s="92"/>
      <c r="O24"/>
      <c r="P24" s="300"/>
      <c r="Q24" s="303"/>
      <c r="R24" s="66"/>
      <c r="S24" s="66"/>
      <c r="T24" s="66"/>
      <c r="U24" s="66"/>
      <c r="V24" s="66" t="s">
        <v>111</v>
      </c>
      <c r="W24" s="66" t="s">
        <v>113</v>
      </c>
      <c r="X24" s="67"/>
      <c r="Y24" s="66"/>
      <c r="Z24" s="68"/>
      <c r="AA24" s="68"/>
      <c r="AB24" s="92"/>
      <c r="AC24" s="31"/>
    </row>
    <row r="25" spans="2:29" x14ac:dyDescent="0.25">
      <c r="B25" s="300"/>
      <c r="C25" s="303"/>
      <c r="D25" s="66"/>
      <c r="E25" s="66"/>
      <c r="F25" s="66"/>
      <c r="G25" s="66"/>
      <c r="H25" s="66"/>
      <c r="I25" s="66"/>
      <c r="J25" s="67"/>
      <c r="K25" s="66"/>
      <c r="L25" s="68"/>
      <c r="M25" s="68"/>
      <c r="N25" s="92"/>
      <c r="O25"/>
      <c r="P25" s="300"/>
      <c r="Q25" s="303"/>
      <c r="R25" s="66"/>
      <c r="S25" s="66"/>
      <c r="T25" s="66"/>
      <c r="U25" s="66"/>
      <c r="V25" s="66"/>
      <c r="W25" s="66"/>
      <c r="X25" s="67"/>
      <c r="Y25" s="66"/>
      <c r="Z25" s="68"/>
      <c r="AA25" s="68"/>
      <c r="AB25" s="92"/>
      <c r="AC25" s="31"/>
    </row>
    <row r="26" spans="2:29" ht="14.25" customHeight="1" x14ac:dyDescent="0.25">
      <c r="B26" s="300"/>
      <c r="C26" s="303"/>
      <c r="D26" s="66"/>
      <c r="E26" s="66"/>
      <c r="F26" s="66" t="s">
        <v>73</v>
      </c>
      <c r="G26" s="66"/>
      <c r="H26" s="68" t="s">
        <v>74</v>
      </c>
      <c r="I26" s="68" t="s">
        <v>75</v>
      </c>
      <c r="J26" s="69" t="s">
        <v>134</v>
      </c>
      <c r="K26" s="66"/>
      <c r="L26" s="68" t="s">
        <v>76</v>
      </c>
      <c r="M26" s="68" t="s">
        <v>77</v>
      </c>
      <c r="N26" s="92"/>
      <c r="O26"/>
      <c r="P26" s="300"/>
      <c r="Q26" s="303"/>
      <c r="R26" s="66"/>
      <c r="S26" s="66"/>
      <c r="T26" s="66" t="s">
        <v>73</v>
      </c>
      <c r="U26" s="66"/>
      <c r="V26" s="68" t="s">
        <v>74</v>
      </c>
      <c r="W26" s="68" t="s">
        <v>75</v>
      </c>
      <c r="X26" s="69" t="s">
        <v>49</v>
      </c>
      <c r="Y26" s="66"/>
      <c r="Z26" s="68" t="s">
        <v>76</v>
      </c>
      <c r="AA26" s="68" t="s">
        <v>77</v>
      </c>
      <c r="AB26" s="92"/>
      <c r="AC26" s="45"/>
    </row>
    <row r="27" spans="2:29" x14ac:dyDescent="0.25">
      <c r="B27" s="300"/>
      <c r="C27" s="303"/>
      <c r="D27" s="66"/>
      <c r="E27" s="66"/>
      <c r="F27" s="66"/>
      <c r="G27" s="66"/>
      <c r="H27" s="68"/>
      <c r="I27" s="68"/>
      <c r="J27" s="69"/>
      <c r="K27" s="66"/>
      <c r="L27" s="68"/>
      <c r="M27" s="68"/>
      <c r="N27" s="92"/>
      <c r="O27"/>
      <c r="P27" s="300"/>
      <c r="Q27" s="303"/>
      <c r="R27" s="66"/>
      <c r="S27" s="66"/>
      <c r="T27" s="66"/>
      <c r="U27" s="66"/>
      <c r="V27" s="68"/>
      <c r="W27" s="68"/>
      <c r="X27" s="69"/>
      <c r="Y27" s="66"/>
      <c r="Z27" s="68"/>
      <c r="AA27" s="68"/>
      <c r="AB27" s="92"/>
      <c r="AC27" s="31"/>
    </row>
    <row r="28" spans="2:29" x14ac:dyDescent="0.25">
      <c r="B28" s="300"/>
      <c r="C28" s="303"/>
      <c r="D28" s="66"/>
      <c r="E28" s="66"/>
      <c r="F28" s="68" t="s">
        <v>114</v>
      </c>
      <c r="G28" s="66"/>
      <c r="H28" s="68">
        <v>120</v>
      </c>
      <c r="I28" s="68">
        <v>967</v>
      </c>
      <c r="J28" s="69">
        <v>847</v>
      </c>
      <c r="K28" s="66"/>
      <c r="L28" s="68">
        <v>5</v>
      </c>
      <c r="M28" s="68">
        <v>3</v>
      </c>
      <c r="N28" s="92"/>
      <c r="O28"/>
      <c r="P28" s="300"/>
      <c r="Q28" s="303"/>
      <c r="R28" s="66"/>
      <c r="S28" s="66"/>
      <c r="T28" s="68" t="s">
        <v>114</v>
      </c>
      <c r="U28" s="66"/>
      <c r="V28" s="68">
        <v>120</v>
      </c>
      <c r="W28" s="68">
        <v>967</v>
      </c>
      <c r="X28" s="69">
        <v>847</v>
      </c>
      <c r="Y28" s="66"/>
      <c r="Z28" s="68">
        <v>5</v>
      </c>
      <c r="AA28" s="68">
        <v>3</v>
      </c>
      <c r="AB28" s="92"/>
      <c r="AC28" s="31"/>
    </row>
    <row r="29" spans="2:29" x14ac:dyDescent="0.25">
      <c r="B29" s="300"/>
      <c r="C29" s="303"/>
      <c r="D29" s="66"/>
      <c r="E29" s="66"/>
      <c r="F29" s="66"/>
      <c r="G29" s="66"/>
      <c r="H29" s="66"/>
      <c r="I29" s="66"/>
      <c r="J29" s="67"/>
      <c r="K29" s="66"/>
      <c r="L29" s="68"/>
      <c r="M29" s="68"/>
      <c r="N29" s="92"/>
      <c r="O29"/>
      <c r="P29" s="300"/>
      <c r="Q29" s="303"/>
      <c r="R29" s="66"/>
      <c r="S29" s="66"/>
      <c r="T29" s="66"/>
      <c r="U29" s="66"/>
      <c r="V29" s="66"/>
      <c r="W29" s="66"/>
      <c r="X29" s="67"/>
      <c r="Y29" s="66"/>
      <c r="Z29" s="68"/>
      <c r="AA29" s="68"/>
      <c r="AB29" s="92"/>
      <c r="AC29" s="31"/>
    </row>
    <row r="30" spans="2:29" x14ac:dyDescent="0.25">
      <c r="B30" s="300"/>
      <c r="C30" s="303"/>
      <c r="D30" s="66"/>
      <c r="E30" s="66"/>
      <c r="F30" s="66"/>
      <c r="G30" s="66"/>
      <c r="H30" s="66"/>
      <c r="I30" s="66"/>
      <c r="J30" s="67"/>
      <c r="K30" s="66"/>
      <c r="L30" s="68"/>
      <c r="M30" s="68"/>
      <c r="N30" s="92"/>
      <c r="O30"/>
      <c r="P30" s="300"/>
      <c r="Q30" s="303"/>
      <c r="R30" s="66"/>
      <c r="S30" s="66"/>
      <c r="T30" s="66"/>
      <c r="U30" s="66"/>
      <c r="V30" s="66"/>
      <c r="W30" s="66"/>
      <c r="X30" s="67"/>
      <c r="Y30" s="66"/>
      <c r="Z30" s="68"/>
      <c r="AA30" s="68"/>
      <c r="AB30" s="92"/>
      <c r="AC30" s="31"/>
    </row>
    <row r="31" spans="2:29" ht="14.25" thickBot="1" x14ac:dyDescent="0.3">
      <c r="B31" s="301"/>
      <c r="C31" s="304"/>
      <c r="D31" s="89"/>
      <c r="E31" s="89"/>
      <c r="F31" s="89"/>
      <c r="G31" s="89"/>
      <c r="H31" s="89"/>
      <c r="I31" s="89"/>
      <c r="J31" s="90"/>
      <c r="K31" s="89"/>
      <c r="L31" s="91"/>
      <c r="M31" s="91"/>
      <c r="N31" s="93"/>
      <c r="O31"/>
      <c r="P31" s="301"/>
      <c r="Q31" s="304"/>
      <c r="R31" s="89"/>
      <c r="S31" s="89"/>
      <c r="T31" s="89"/>
      <c r="U31" s="89"/>
      <c r="V31" s="89"/>
      <c r="W31" s="89"/>
      <c r="X31" s="90"/>
      <c r="Y31" s="89"/>
      <c r="Z31" s="91"/>
      <c r="AA31" s="91"/>
      <c r="AB31" s="93"/>
      <c r="AC31" s="31"/>
    </row>
    <row r="32" spans="2:29" ht="14.25" thickTop="1" x14ac:dyDescent="0.25">
      <c r="O32"/>
      <c r="P32" s="31"/>
      <c r="Q32" s="31"/>
      <c r="R32" s="31"/>
      <c r="S32" s="31"/>
      <c r="T32" s="31"/>
      <c r="U32" s="31"/>
      <c r="V32" s="31"/>
      <c r="W32" s="31"/>
      <c r="X32" s="31"/>
      <c r="Y32" s="31"/>
      <c r="Z32" s="31"/>
      <c r="AA32" s="31"/>
      <c r="AB32" s="31"/>
      <c r="AC32" s="31"/>
    </row>
    <row r="33" spans="2:29" ht="14.25" thickBot="1" x14ac:dyDescent="0.3">
      <c r="B33" s="83"/>
      <c r="C33" s="83"/>
      <c r="D33" s="83"/>
      <c r="E33" s="83"/>
      <c r="F33" s="83"/>
      <c r="G33" s="83"/>
      <c r="H33" s="83"/>
      <c r="I33" s="83"/>
      <c r="J33" s="84"/>
      <c r="K33" s="83"/>
      <c r="L33" s="85"/>
      <c r="M33" s="85"/>
      <c r="N33" s="83"/>
      <c r="O33"/>
      <c r="P33" s="83"/>
      <c r="Q33" s="83"/>
      <c r="R33" s="83"/>
      <c r="S33" s="83"/>
      <c r="T33" s="83"/>
      <c r="U33" s="83"/>
      <c r="V33" s="83"/>
      <c r="W33" s="83"/>
      <c r="X33" s="84"/>
      <c r="Y33" s="83"/>
      <c r="Z33" s="85"/>
      <c r="AA33" s="85"/>
      <c r="AB33" s="83"/>
      <c r="AC33" s="31"/>
    </row>
    <row r="34" spans="2:29" ht="14.25" thickTop="1" x14ac:dyDescent="0.25">
      <c r="B34" s="305" t="s">
        <v>62</v>
      </c>
      <c r="C34" s="48"/>
      <c r="D34" s="49"/>
      <c r="E34" s="49"/>
      <c r="F34" s="49"/>
      <c r="G34" s="49"/>
      <c r="H34" s="49"/>
      <c r="I34" s="49"/>
      <c r="J34" s="50"/>
      <c r="K34" s="49"/>
      <c r="L34" s="51"/>
      <c r="M34" s="51"/>
      <c r="N34" s="86"/>
      <c r="O34"/>
      <c r="P34" s="305" t="s">
        <v>62</v>
      </c>
      <c r="Q34" s="48"/>
      <c r="R34" s="49"/>
      <c r="S34" s="49"/>
      <c r="T34" s="49"/>
      <c r="U34" s="49"/>
      <c r="V34" s="49"/>
      <c r="W34" s="49"/>
      <c r="X34" s="50"/>
      <c r="Y34" s="49"/>
      <c r="Z34" s="51"/>
      <c r="AA34" s="51"/>
      <c r="AB34" s="86"/>
      <c r="AC34" s="31"/>
    </row>
    <row r="35" spans="2:29" x14ac:dyDescent="0.25">
      <c r="B35" s="306"/>
      <c r="C35" s="48"/>
      <c r="D35" s="49"/>
      <c r="E35" s="49" t="s">
        <v>85</v>
      </c>
      <c r="F35" s="49"/>
      <c r="G35" s="49"/>
      <c r="H35" s="51" t="s">
        <v>111</v>
      </c>
      <c r="I35" s="49" t="s">
        <v>128</v>
      </c>
      <c r="J35" s="49"/>
      <c r="K35" s="49"/>
      <c r="L35" s="51"/>
      <c r="M35" s="51"/>
      <c r="N35" s="87"/>
      <c r="O35"/>
      <c r="P35" s="306"/>
      <c r="Q35" s="48"/>
      <c r="R35" s="49"/>
      <c r="S35" s="49" t="s">
        <v>85</v>
      </c>
      <c r="T35" s="49"/>
      <c r="U35" s="49"/>
      <c r="V35" s="51" t="s">
        <v>111</v>
      </c>
      <c r="W35" s="49" t="s">
        <v>109</v>
      </c>
      <c r="X35" s="49"/>
      <c r="Y35" s="49"/>
      <c r="Z35" s="51"/>
      <c r="AA35" s="51"/>
      <c r="AB35" s="87"/>
      <c r="AC35" s="31"/>
    </row>
    <row r="36" spans="2:29" x14ac:dyDescent="0.25">
      <c r="B36" s="306"/>
      <c r="C36" s="48"/>
      <c r="D36" s="49"/>
      <c r="E36" s="49"/>
      <c r="F36" s="49"/>
      <c r="G36" s="49"/>
      <c r="H36" s="49"/>
      <c r="I36" s="49"/>
      <c r="J36" s="49"/>
      <c r="K36" s="49"/>
      <c r="L36" s="51"/>
      <c r="M36" s="51"/>
      <c r="N36" s="87"/>
      <c r="O36"/>
      <c r="P36" s="306"/>
      <c r="Q36" s="48"/>
      <c r="R36" s="49"/>
      <c r="S36" s="49"/>
      <c r="T36" s="49"/>
      <c r="U36" s="49"/>
      <c r="V36" s="49"/>
      <c r="W36" s="49"/>
      <c r="X36" s="49"/>
      <c r="Y36" s="49"/>
      <c r="Z36" s="51"/>
      <c r="AA36" s="51"/>
      <c r="AB36" s="87"/>
      <c r="AC36" s="31"/>
    </row>
    <row r="37" spans="2:29" ht="14.25" customHeight="1" x14ac:dyDescent="0.25">
      <c r="B37" s="306"/>
      <c r="C37" s="48"/>
      <c r="D37" s="49"/>
      <c r="E37" s="49"/>
      <c r="F37" s="49" t="s">
        <v>73</v>
      </c>
      <c r="G37" s="49"/>
      <c r="H37" s="51" t="s">
        <v>74</v>
      </c>
      <c r="I37" s="51" t="s">
        <v>75</v>
      </c>
      <c r="J37" s="65" t="s">
        <v>110</v>
      </c>
      <c r="K37" s="49"/>
      <c r="L37" s="51" t="s">
        <v>76</v>
      </c>
      <c r="M37" s="51" t="s">
        <v>77</v>
      </c>
      <c r="N37" s="87"/>
      <c r="O37"/>
      <c r="P37" s="306"/>
      <c r="Q37" s="48"/>
      <c r="R37" s="49"/>
      <c r="S37" s="49"/>
      <c r="T37" s="49" t="s">
        <v>73</v>
      </c>
      <c r="U37" s="49"/>
      <c r="V37" s="51" t="s">
        <v>74</v>
      </c>
      <c r="W37" s="51" t="s">
        <v>75</v>
      </c>
      <c r="X37" s="65" t="s">
        <v>110</v>
      </c>
      <c r="Y37" s="49"/>
      <c r="Z37" s="51" t="s">
        <v>76</v>
      </c>
      <c r="AA37" s="51" t="s">
        <v>77</v>
      </c>
      <c r="AB37" s="87"/>
      <c r="AC37" s="31"/>
    </row>
    <row r="38" spans="2:29" x14ac:dyDescent="0.25">
      <c r="B38" s="306"/>
      <c r="C38" s="48"/>
      <c r="D38" s="49"/>
      <c r="E38" s="49"/>
      <c r="F38" s="49"/>
      <c r="G38" s="49"/>
      <c r="H38" s="49"/>
      <c r="I38" s="49"/>
      <c r="J38" s="50"/>
      <c r="K38" s="49"/>
      <c r="L38" s="51"/>
      <c r="M38" s="51"/>
      <c r="N38" s="87"/>
      <c r="O38"/>
      <c r="P38" s="306"/>
      <c r="Q38" s="48"/>
      <c r="R38" s="49"/>
      <c r="S38" s="49"/>
      <c r="T38" s="49"/>
      <c r="U38" s="49"/>
      <c r="V38" s="49"/>
      <c r="W38" s="49"/>
      <c r="X38" s="50"/>
      <c r="Y38" s="49"/>
      <c r="Z38" s="51"/>
      <c r="AA38" s="51"/>
      <c r="AB38" s="87"/>
      <c r="AC38" s="31"/>
    </row>
    <row r="39" spans="2:29" x14ac:dyDescent="0.25">
      <c r="B39" s="306"/>
      <c r="C39" s="48"/>
      <c r="D39" s="49" t="s">
        <v>78</v>
      </c>
      <c r="E39" s="49" t="s">
        <v>79</v>
      </c>
      <c r="F39" s="49">
        <v>838.19</v>
      </c>
      <c r="G39" s="49"/>
      <c r="H39" s="51">
        <v>0</v>
      </c>
      <c r="I39" s="51">
        <v>1466.83</v>
      </c>
      <c r="J39" s="52">
        <v>1466.83</v>
      </c>
      <c r="K39" s="49"/>
      <c r="L39" s="51">
        <v>3</v>
      </c>
      <c r="M39" s="51">
        <v>5</v>
      </c>
      <c r="N39" s="87"/>
      <c r="O39"/>
      <c r="P39" s="306"/>
      <c r="Q39" s="48"/>
      <c r="R39" s="49" t="s">
        <v>78</v>
      </c>
      <c r="S39" s="49" t="s">
        <v>79</v>
      </c>
      <c r="T39" s="49">
        <v>768.98</v>
      </c>
      <c r="U39" s="49"/>
      <c r="V39" s="51">
        <v>0</v>
      </c>
      <c r="W39" s="51">
        <v>1345.72</v>
      </c>
      <c r="X39" s="52">
        <v>1345.72</v>
      </c>
      <c r="Y39" s="49"/>
      <c r="Z39" s="51">
        <v>3</v>
      </c>
      <c r="AA39" s="51">
        <v>5</v>
      </c>
      <c r="AB39" s="87"/>
      <c r="AC39" s="31"/>
    </row>
    <row r="40" spans="2:29" x14ac:dyDescent="0.25">
      <c r="B40" s="306"/>
      <c r="C40" s="48"/>
      <c r="D40" s="49"/>
      <c r="E40" s="49" t="s">
        <v>19</v>
      </c>
      <c r="F40" s="49">
        <v>909.04</v>
      </c>
      <c r="G40" s="49"/>
      <c r="H40" s="51">
        <v>0</v>
      </c>
      <c r="I40" s="51">
        <v>1590.82</v>
      </c>
      <c r="J40" s="52">
        <v>1590.82</v>
      </c>
      <c r="K40" s="49"/>
      <c r="L40" s="51">
        <v>3</v>
      </c>
      <c r="M40" s="51">
        <v>5</v>
      </c>
      <c r="N40" s="87"/>
      <c r="O40"/>
      <c r="P40" s="306"/>
      <c r="Q40" s="48"/>
      <c r="R40" s="49"/>
      <c r="S40" s="49" t="s">
        <v>19</v>
      </c>
      <c r="T40" s="49">
        <v>833.98</v>
      </c>
      <c r="U40" s="49"/>
      <c r="V40" s="51">
        <v>0</v>
      </c>
      <c r="W40" s="51">
        <v>1459.47</v>
      </c>
      <c r="X40" s="52">
        <v>1459.47</v>
      </c>
      <c r="Y40" s="49"/>
      <c r="Z40" s="51">
        <v>3</v>
      </c>
      <c r="AA40" s="51">
        <v>5</v>
      </c>
      <c r="AB40" s="87"/>
      <c r="AC40" s="31"/>
    </row>
    <row r="41" spans="2:29" x14ac:dyDescent="0.25">
      <c r="B41" s="306"/>
      <c r="C41" s="48"/>
      <c r="D41" s="49"/>
      <c r="E41" s="49" t="s">
        <v>80</v>
      </c>
      <c r="F41" s="49">
        <v>979.89</v>
      </c>
      <c r="G41" s="49"/>
      <c r="H41" s="51">
        <v>0</v>
      </c>
      <c r="I41" s="51">
        <v>1714.81</v>
      </c>
      <c r="J41" s="52">
        <v>1714.81</v>
      </c>
      <c r="K41" s="49"/>
      <c r="L41" s="51">
        <v>3</v>
      </c>
      <c r="M41" s="51">
        <v>5</v>
      </c>
      <c r="N41" s="87"/>
      <c r="O41"/>
      <c r="P41" s="306"/>
      <c r="Q41" s="48"/>
      <c r="R41" s="49"/>
      <c r="S41" s="49" t="s">
        <v>80</v>
      </c>
      <c r="T41" s="49">
        <v>898.98</v>
      </c>
      <c r="U41" s="49"/>
      <c r="V41" s="51">
        <v>0</v>
      </c>
      <c r="W41" s="51">
        <v>1573.22</v>
      </c>
      <c r="X41" s="52">
        <v>1573.22</v>
      </c>
      <c r="Y41" s="49"/>
      <c r="Z41" s="51">
        <v>3</v>
      </c>
      <c r="AA41" s="51">
        <v>5</v>
      </c>
      <c r="AB41" s="87"/>
      <c r="AC41" s="31"/>
    </row>
    <row r="42" spans="2:29" x14ac:dyDescent="0.25">
      <c r="B42" s="306"/>
      <c r="C42" s="48"/>
      <c r="D42" s="49"/>
      <c r="E42" s="49"/>
      <c r="F42" s="49"/>
      <c r="G42" s="49"/>
      <c r="H42" s="51"/>
      <c r="I42" s="51"/>
      <c r="J42" s="53"/>
      <c r="K42" s="49"/>
      <c r="L42" s="51"/>
      <c r="M42" s="51"/>
      <c r="N42" s="87"/>
      <c r="O42"/>
      <c r="P42" s="306"/>
      <c r="Q42" s="48"/>
      <c r="R42" s="49"/>
      <c r="S42" s="49"/>
      <c r="T42" s="49"/>
      <c r="U42" s="49"/>
      <c r="V42" s="51"/>
      <c r="W42" s="51"/>
      <c r="X42" s="53"/>
      <c r="Y42" s="49"/>
      <c r="Z42" s="51"/>
      <c r="AA42" s="51"/>
      <c r="AB42" s="87"/>
      <c r="AC42" s="31"/>
    </row>
    <row r="43" spans="2:29" x14ac:dyDescent="0.25">
      <c r="B43" s="306"/>
      <c r="C43" s="48"/>
      <c r="D43" s="49"/>
      <c r="E43" s="49"/>
      <c r="F43" s="49"/>
      <c r="G43" s="49"/>
      <c r="H43" s="51"/>
      <c r="I43" s="51"/>
      <c r="J43" s="53"/>
      <c r="K43" s="49"/>
      <c r="L43" s="51"/>
      <c r="M43" s="51"/>
      <c r="N43" s="87"/>
      <c r="O43"/>
      <c r="P43" s="306"/>
      <c r="Q43" s="48"/>
      <c r="R43" s="49"/>
      <c r="S43" s="49"/>
      <c r="T43" s="49"/>
      <c r="U43" s="49"/>
      <c r="V43" s="51"/>
      <c r="W43" s="51"/>
      <c r="X43" s="53"/>
      <c r="Y43" s="49"/>
      <c r="Z43" s="51"/>
      <c r="AA43" s="51"/>
      <c r="AB43" s="87"/>
      <c r="AC43" s="31"/>
    </row>
    <row r="44" spans="2:29" x14ac:dyDescent="0.25">
      <c r="B44" s="306"/>
      <c r="C44" s="48"/>
      <c r="D44" s="49" t="s">
        <v>81</v>
      </c>
      <c r="E44" s="49" t="s">
        <v>79</v>
      </c>
      <c r="F44" s="54">
        <v>762.46</v>
      </c>
      <c r="G44" s="49"/>
      <c r="H44" s="51">
        <v>0</v>
      </c>
      <c r="I44" s="55">
        <v>1334.31</v>
      </c>
      <c r="J44" s="56">
        <v>1334.31</v>
      </c>
      <c r="K44" s="49"/>
      <c r="L44" s="51">
        <v>3</v>
      </c>
      <c r="M44" s="51">
        <v>5</v>
      </c>
      <c r="N44" s="87"/>
      <c r="O44"/>
      <c r="P44" s="306"/>
      <c r="Q44" s="48"/>
      <c r="R44" s="49" t="s">
        <v>81</v>
      </c>
      <c r="S44" s="49" t="s">
        <v>79</v>
      </c>
      <c r="T44" s="54">
        <v>699.5</v>
      </c>
      <c r="U44" s="49"/>
      <c r="V44" s="51">
        <v>0</v>
      </c>
      <c r="W44" s="55">
        <v>1224.1300000000001</v>
      </c>
      <c r="X44" s="56">
        <v>1224.1300000000001</v>
      </c>
      <c r="Y44" s="49"/>
      <c r="Z44" s="51">
        <v>3</v>
      </c>
      <c r="AA44" s="51">
        <v>5</v>
      </c>
      <c r="AB44" s="87"/>
      <c r="AC44" s="31"/>
    </row>
    <row r="45" spans="2:29" x14ac:dyDescent="0.25">
      <c r="B45" s="306"/>
      <c r="C45" s="48"/>
      <c r="D45" s="49"/>
      <c r="E45" s="49" t="s">
        <v>19</v>
      </c>
      <c r="F45" s="54">
        <v>833.31</v>
      </c>
      <c r="G45" s="49"/>
      <c r="H45" s="51">
        <v>0</v>
      </c>
      <c r="I45" s="51">
        <v>1458.29</v>
      </c>
      <c r="J45" s="52">
        <v>1458.29</v>
      </c>
      <c r="K45" s="49"/>
      <c r="L45" s="51">
        <v>3</v>
      </c>
      <c r="M45" s="51">
        <v>5</v>
      </c>
      <c r="N45" s="87"/>
      <c r="O45"/>
      <c r="P45" s="306"/>
      <c r="Q45" s="48"/>
      <c r="R45" s="49"/>
      <c r="S45" s="49" t="s">
        <v>19</v>
      </c>
      <c r="T45" s="54">
        <v>764.5</v>
      </c>
      <c r="U45" s="49"/>
      <c r="V45" s="51">
        <v>0</v>
      </c>
      <c r="W45" s="51">
        <v>1337.88</v>
      </c>
      <c r="X45" s="52">
        <v>1337.88</v>
      </c>
      <c r="Y45" s="49"/>
      <c r="Z45" s="51">
        <v>3</v>
      </c>
      <c r="AA45" s="51">
        <v>5</v>
      </c>
      <c r="AB45" s="87"/>
      <c r="AC45" s="31"/>
    </row>
    <row r="46" spans="2:29" x14ac:dyDescent="0.25">
      <c r="B46" s="306"/>
      <c r="C46" s="48"/>
      <c r="D46" s="49"/>
      <c r="E46" s="49" t="s">
        <v>80</v>
      </c>
      <c r="F46" s="54">
        <v>904.16</v>
      </c>
      <c r="G46" s="49"/>
      <c r="H46" s="51">
        <v>0</v>
      </c>
      <c r="I46" s="55">
        <v>1582.28</v>
      </c>
      <c r="J46" s="56">
        <v>1582.28</v>
      </c>
      <c r="K46" s="49"/>
      <c r="L46" s="51">
        <v>3</v>
      </c>
      <c r="M46" s="51">
        <v>5</v>
      </c>
      <c r="N46" s="87"/>
      <c r="O46"/>
      <c r="P46" s="306"/>
      <c r="Q46" s="48"/>
      <c r="R46" s="49"/>
      <c r="S46" s="49" t="s">
        <v>80</v>
      </c>
      <c r="T46" s="54">
        <v>829.5</v>
      </c>
      <c r="U46" s="49"/>
      <c r="V46" s="51">
        <v>0</v>
      </c>
      <c r="W46" s="55">
        <v>1451.63</v>
      </c>
      <c r="X46" s="56">
        <v>1451.63</v>
      </c>
      <c r="Y46" s="49"/>
      <c r="Z46" s="51">
        <v>3</v>
      </c>
      <c r="AA46" s="51">
        <v>5</v>
      </c>
      <c r="AB46" s="87"/>
      <c r="AC46" s="31"/>
    </row>
    <row r="47" spans="2:29" x14ac:dyDescent="0.25">
      <c r="B47" s="306"/>
      <c r="C47" s="48"/>
      <c r="D47" s="49"/>
      <c r="E47" s="49"/>
      <c r="F47" s="49"/>
      <c r="G47" s="49"/>
      <c r="H47" s="51"/>
      <c r="I47" s="51"/>
      <c r="J47" s="53"/>
      <c r="K47" s="49"/>
      <c r="L47" s="51"/>
      <c r="M47" s="51"/>
      <c r="N47" s="87"/>
      <c r="O47"/>
      <c r="P47" s="306"/>
      <c r="Q47" s="48"/>
      <c r="R47" s="49"/>
      <c r="S47" s="49"/>
      <c r="T47" s="49"/>
      <c r="U47" s="49"/>
      <c r="V47" s="51"/>
      <c r="W47" s="51"/>
      <c r="X47" s="53"/>
      <c r="Y47" s="49"/>
      <c r="Z47" s="51"/>
      <c r="AA47" s="51"/>
      <c r="AB47" s="87"/>
      <c r="AC47" s="31"/>
    </row>
    <row r="48" spans="2:29" x14ac:dyDescent="0.25">
      <c r="B48" s="306"/>
      <c r="C48" s="48"/>
      <c r="D48" s="49"/>
      <c r="E48" s="49"/>
      <c r="F48" s="49"/>
      <c r="G48" s="49"/>
      <c r="H48" s="51"/>
      <c r="I48" s="51"/>
      <c r="J48" s="53"/>
      <c r="K48" s="49"/>
      <c r="L48" s="51"/>
      <c r="M48" s="51"/>
      <c r="N48" s="87"/>
      <c r="O48"/>
      <c r="P48" s="306"/>
      <c r="Q48" s="48"/>
      <c r="R48" s="49"/>
      <c r="S48" s="49"/>
      <c r="T48" s="49"/>
      <c r="U48" s="49"/>
      <c r="V48" s="51"/>
      <c r="W48" s="51"/>
      <c r="X48" s="53"/>
      <c r="Y48" s="49"/>
      <c r="Z48" s="51"/>
      <c r="AA48" s="51"/>
      <c r="AB48" s="87"/>
      <c r="AC48" s="31"/>
    </row>
    <row r="49" spans="2:29" x14ac:dyDescent="0.25">
      <c r="B49" s="306"/>
      <c r="C49" s="48"/>
      <c r="D49" s="49" t="s">
        <v>82</v>
      </c>
      <c r="E49" s="49" t="s">
        <v>79</v>
      </c>
      <c r="F49" s="54">
        <v>686.06</v>
      </c>
      <c r="G49" s="49"/>
      <c r="H49" s="51">
        <v>0</v>
      </c>
      <c r="I49" s="51">
        <v>1200.6099999999999</v>
      </c>
      <c r="J49" s="52">
        <v>1200.6099999999999</v>
      </c>
      <c r="K49" s="49"/>
      <c r="L49" s="51">
        <v>3</v>
      </c>
      <c r="M49" s="51">
        <v>5</v>
      </c>
      <c r="N49" s="87"/>
      <c r="O49"/>
      <c r="P49" s="306"/>
      <c r="Q49" s="48"/>
      <c r="R49" s="49" t="s">
        <v>82</v>
      </c>
      <c r="S49" s="49" t="s">
        <v>79</v>
      </c>
      <c r="T49" s="49">
        <v>629.41</v>
      </c>
      <c r="U49" s="49"/>
      <c r="V49" s="51">
        <v>0</v>
      </c>
      <c r="W49" s="51">
        <v>1101.47</v>
      </c>
      <c r="X49" s="52">
        <v>1101.47</v>
      </c>
      <c r="Y49" s="49"/>
      <c r="Z49" s="51">
        <v>3</v>
      </c>
      <c r="AA49" s="51">
        <v>5</v>
      </c>
      <c r="AB49" s="87"/>
      <c r="AC49" s="31"/>
    </row>
    <row r="50" spans="2:29" x14ac:dyDescent="0.25">
      <c r="B50" s="306"/>
      <c r="C50" s="48"/>
      <c r="D50" s="49"/>
      <c r="E50" s="49" t="s">
        <v>19</v>
      </c>
      <c r="F50" s="54">
        <v>756.91</v>
      </c>
      <c r="G50" s="49"/>
      <c r="H50" s="51">
        <v>0</v>
      </c>
      <c r="I50" s="51">
        <v>1324.59</v>
      </c>
      <c r="J50" s="52">
        <v>1324.59</v>
      </c>
      <c r="K50" s="49"/>
      <c r="L50" s="51">
        <v>3</v>
      </c>
      <c r="M50" s="51">
        <v>5</v>
      </c>
      <c r="N50" s="87"/>
      <c r="O50"/>
      <c r="P50" s="306"/>
      <c r="Q50" s="48"/>
      <c r="R50" s="49"/>
      <c r="S50" s="49" t="s">
        <v>19</v>
      </c>
      <c r="T50" s="49">
        <v>694.41</v>
      </c>
      <c r="U50" s="49"/>
      <c r="V50" s="51">
        <v>0</v>
      </c>
      <c r="W50" s="51">
        <v>1215.22</v>
      </c>
      <c r="X50" s="52">
        <v>1215.22</v>
      </c>
      <c r="Y50" s="49"/>
      <c r="Z50" s="51">
        <v>3</v>
      </c>
      <c r="AA50" s="51">
        <v>5</v>
      </c>
      <c r="AB50" s="87"/>
      <c r="AC50" s="31"/>
    </row>
    <row r="51" spans="2:29" x14ac:dyDescent="0.25">
      <c r="B51" s="306"/>
      <c r="C51" s="48"/>
      <c r="D51" s="49"/>
      <c r="E51" s="49" t="s">
        <v>80</v>
      </c>
      <c r="F51" s="54">
        <v>827.76</v>
      </c>
      <c r="G51" s="49"/>
      <c r="H51" s="51">
        <v>0</v>
      </c>
      <c r="I51" s="51">
        <v>1448.58</v>
      </c>
      <c r="J51" s="52">
        <v>1448.58</v>
      </c>
      <c r="K51" s="49"/>
      <c r="L51" s="51">
        <v>3</v>
      </c>
      <c r="M51" s="51">
        <v>5</v>
      </c>
      <c r="N51" s="87"/>
      <c r="O51"/>
      <c r="P51" s="306"/>
      <c r="Q51" s="48"/>
      <c r="R51" s="49"/>
      <c r="S51" s="49" t="s">
        <v>80</v>
      </c>
      <c r="T51" s="49">
        <v>759.41</v>
      </c>
      <c r="U51" s="49"/>
      <c r="V51" s="51">
        <v>0</v>
      </c>
      <c r="W51" s="51">
        <v>1328.97</v>
      </c>
      <c r="X51" s="52">
        <v>1328.97</v>
      </c>
      <c r="Y51" s="49"/>
      <c r="Z51" s="51">
        <v>3</v>
      </c>
      <c r="AA51" s="51">
        <v>5</v>
      </c>
      <c r="AB51" s="87"/>
      <c r="AC51" s="31"/>
    </row>
    <row r="52" spans="2:29" x14ac:dyDescent="0.25">
      <c r="B52" s="306"/>
      <c r="C52" s="48"/>
      <c r="D52" s="49"/>
      <c r="E52" s="49"/>
      <c r="F52" s="49"/>
      <c r="G52" s="49"/>
      <c r="H52" s="51"/>
      <c r="I52" s="51"/>
      <c r="J52" s="51"/>
      <c r="K52" s="49"/>
      <c r="L52" s="51"/>
      <c r="M52" s="51"/>
      <c r="N52" s="87"/>
      <c r="O52"/>
      <c r="P52" s="306"/>
      <c r="Q52" s="48"/>
      <c r="R52" s="49"/>
      <c r="S52" s="49"/>
      <c r="T52" s="49"/>
      <c r="U52" s="49"/>
      <c r="V52" s="51"/>
      <c r="W52" s="51"/>
      <c r="X52" s="51"/>
      <c r="Y52" s="49"/>
      <c r="Z52" s="51"/>
      <c r="AA52" s="51"/>
      <c r="AB52" s="87"/>
      <c r="AC52" s="31"/>
    </row>
    <row r="53" spans="2:29" ht="14.25" thickBot="1" x14ac:dyDescent="0.3">
      <c r="B53" s="306"/>
      <c r="C53" s="74"/>
      <c r="D53" s="75"/>
      <c r="E53" s="75"/>
      <c r="F53" s="75"/>
      <c r="G53" s="75"/>
      <c r="H53" s="76"/>
      <c r="I53" s="76"/>
      <c r="J53" s="76"/>
      <c r="K53" s="75"/>
      <c r="L53" s="76"/>
      <c r="M53" s="76"/>
      <c r="N53" s="88"/>
      <c r="O53"/>
      <c r="P53" s="306"/>
      <c r="Q53" s="74"/>
      <c r="R53" s="75"/>
      <c r="S53" s="75"/>
      <c r="T53" s="75"/>
      <c r="U53" s="75"/>
      <c r="V53" s="76"/>
      <c r="W53" s="76"/>
      <c r="X53" s="76"/>
      <c r="Y53" s="75"/>
      <c r="Z53" s="76"/>
      <c r="AA53" s="76"/>
      <c r="AB53" s="88"/>
      <c r="AC53" s="31"/>
    </row>
    <row r="54" spans="2:29" ht="14.25" thickTop="1" x14ac:dyDescent="0.25">
      <c r="B54" s="306"/>
      <c r="C54" s="48"/>
      <c r="D54" s="49"/>
      <c r="E54" s="49"/>
      <c r="F54" s="49"/>
      <c r="G54" s="49"/>
      <c r="H54" s="51"/>
      <c r="I54" s="51"/>
      <c r="J54" s="51"/>
      <c r="K54" s="49"/>
      <c r="L54" s="51"/>
      <c r="M54" s="51"/>
      <c r="N54" s="87"/>
      <c r="O54"/>
      <c r="P54" s="306"/>
      <c r="Q54" s="48"/>
      <c r="R54" s="49"/>
      <c r="S54" s="49"/>
      <c r="T54" s="49"/>
      <c r="U54" s="49"/>
      <c r="V54" s="51"/>
      <c r="W54" s="51"/>
      <c r="X54" s="51"/>
      <c r="Y54" s="49"/>
      <c r="Z54" s="51"/>
      <c r="AA54" s="51"/>
      <c r="AB54" s="87"/>
      <c r="AC54" s="31"/>
    </row>
    <row r="55" spans="2:29" x14ac:dyDescent="0.25">
      <c r="B55" s="306"/>
      <c r="C55" s="48"/>
      <c r="D55" s="49"/>
      <c r="E55" s="49"/>
      <c r="F55" s="49"/>
      <c r="G55" s="49"/>
      <c r="H55" s="51"/>
      <c r="I55" s="51"/>
      <c r="J55" s="51"/>
      <c r="K55" s="49"/>
      <c r="L55" s="51"/>
      <c r="M55" s="51"/>
      <c r="N55" s="87"/>
      <c r="O55"/>
      <c r="P55" s="306"/>
      <c r="Q55" s="48"/>
      <c r="R55" s="49"/>
      <c r="S55" s="49"/>
      <c r="T55" s="49"/>
      <c r="U55" s="49"/>
      <c r="V55" s="51"/>
      <c r="W55" s="51"/>
      <c r="X55" s="51"/>
      <c r="Y55" s="49"/>
      <c r="Z55" s="51"/>
      <c r="AA55" s="51"/>
      <c r="AB55" s="87"/>
      <c r="AC55" s="31"/>
    </row>
    <row r="56" spans="2:29" x14ac:dyDescent="0.25">
      <c r="B56" s="306"/>
      <c r="C56" s="48"/>
      <c r="D56" s="49"/>
      <c r="E56" s="49" t="s">
        <v>97</v>
      </c>
      <c r="F56" s="49"/>
      <c r="G56" s="49"/>
      <c r="H56" s="51" t="s">
        <v>111</v>
      </c>
      <c r="I56" s="49" t="s">
        <v>128</v>
      </c>
      <c r="J56" s="49"/>
      <c r="K56" s="49"/>
      <c r="L56" s="51"/>
      <c r="M56" s="51"/>
      <c r="N56" s="87"/>
      <c r="O56"/>
      <c r="P56" s="306"/>
      <c r="Q56" s="48"/>
      <c r="R56" s="49"/>
      <c r="S56" s="49" t="s">
        <v>97</v>
      </c>
      <c r="T56" s="49"/>
      <c r="U56" s="49"/>
      <c r="V56" s="51" t="s">
        <v>111</v>
      </c>
      <c r="W56" s="49" t="s">
        <v>109</v>
      </c>
      <c r="X56" s="49"/>
      <c r="Y56" s="49"/>
      <c r="Z56" s="51"/>
      <c r="AA56" s="51"/>
      <c r="AB56" s="87"/>
      <c r="AC56" s="31"/>
    </row>
    <row r="57" spans="2:29" x14ac:dyDescent="0.25">
      <c r="B57" s="306"/>
      <c r="C57" s="48"/>
      <c r="D57" s="49"/>
      <c r="E57" s="49"/>
      <c r="F57" s="49"/>
      <c r="G57" s="49"/>
      <c r="H57" s="49"/>
      <c r="I57" s="49"/>
      <c r="J57" s="49"/>
      <c r="K57" s="49"/>
      <c r="L57" s="51"/>
      <c r="M57" s="51"/>
      <c r="N57" s="87"/>
      <c r="O57"/>
      <c r="P57" s="306"/>
      <c r="Q57" s="48"/>
      <c r="R57" s="49"/>
      <c r="S57" s="49"/>
      <c r="T57" s="49"/>
      <c r="U57" s="49"/>
      <c r="V57" s="49"/>
      <c r="W57" s="49"/>
      <c r="X57" s="49"/>
      <c r="Y57" s="49"/>
      <c r="Z57" s="51"/>
      <c r="AA57" s="51"/>
      <c r="AB57" s="87"/>
      <c r="AC57" s="31"/>
    </row>
    <row r="58" spans="2:29" x14ac:dyDescent="0.25">
      <c r="B58" s="306"/>
      <c r="C58" s="48"/>
      <c r="D58" s="49"/>
      <c r="E58" s="49"/>
      <c r="F58" s="49" t="s">
        <v>73</v>
      </c>
      <c r="G58" s="49"/>
      <c r="H58" s="51" t="s">
        <v>74</v>
      </c>
      <c r="I58" s="51" t="s">
        <v>75</v>
      </c>
      <c r="J58" s="65" t="s">
        <v>110</v>
      </c>
      <c r="K58" s="49"/>
      <c r="L58" s="51" t="s">
        <v>76</v>
      </c>
      <c r="M58" s="51" t="s">
        <v>77</v>
      </c>
      <c r="N58" s="87"/>
      <c r="O58"/>
      <c r="P58" s="306"/>
      <c r="Q58" s="48"/>
      <c r="R58" s="49"/>
      <c r="S58" s="49"/>
      <c r="T58" s="49" t="s">
        <v>73</v>
      </c>
      <c r="U58" s="49"/>
      <c r="V58" s="51" t="s">
        <v>74</v>
      </c>
      <c r="W58" s="51" t="s">
        <v>75</v>
      </c>
      <c r="X58" s="65" t="s">
        <v>110</v>
      </c>
      <c r="Y58" s="49"/>
      <c r="Z58" s="51" t="s">
        <v>76</v>
      </c>
      <c r="AA58" s="51" t="s">
        <v>77</v>
      </c>
      <c r="AB58" s="87"/>
      <c r="AC58" s="31"/>
    </row>
    <row r="59" spans="2:29" x14ac:dyDescent="0.25">
      <c r="B59" s="306"/>
      <c r="C59" s="48"/>
      <c r="D59" s="49"/>
      <c r="E59" s="49"/>
      <c r="F59" s="49"/>
      <c r="G59" s="49"/>
      <c r="H59" s="49"/>
      <c r="I59" s="49"/>
      <c r="J59" s="50"/>
      <c r="K59" s="49"/>
      <c r="L59" s="51"/>
      <c r="M59" s="51"/>
      <c r="N59" s="87"/>
      <c r="O59"/>
      <c r="P59" s="306"/>
      <c r="Q59" s="48"/>
      <c r="R59" s="49"/>
      <c r="S59" s="49"/>
      <c r="T59" s="49"/>
      <c r="U59" s="49"/>
      <c r="V59" s="49"/>
      <c r="W59" s="49"/>
      <c r="X59" s="50"/>
      <c r="Y59" s="49"/>
      <c r="Z59" s="51"/>
      <c r="AA59" s="51"/>
      <c r="AB59" s="87"/>
      <c r="AC59" s="31"/>
    </row>
    <row r="60" spans="2:29" x14ac:dyDescent="0.25">
      <c r="B60" s="306"/>
      <c r="C60" s="48"/>
      <c r="D60" s="49" t="s">
        <v>78</v>
      </c>
      <c r="E60" s="49" t="s">
        <v>79</v>
      </c>
      <c r="F60" s="49">
        <v>981.39</v>
      </c>
      <c r="G60" s="49"/>
      <c r="H60" s="51">
        <v>0</v>
      </c>
      <c r="I60" s="51">
        <v>1717.43</v>
      </c>
      <c r="J60" s="52">
        <v>1717.43</v>
      </c>
      <c r="K60" s="49"/>
      <c r="L60" s="51">
        <v>3</v>
      </c>
      <c r="M60" s="51">
        <v>5</v>
      </c>
      <c r="N60" s="87"/>
      <c r="O60"/>
      <c r="P60" s="306"/>
      <c r="Q60" s="48"/>
      <c r="R60" s="49" t="s">
        <v>78</v>
      </c>
      <c r="S60" s="49" t="s">
        <v>79</v>
      </c>
      <c r="T60" s="49">
        <v>900.36</v>
      </c>
      <c r="U60" s="49"/>
      <c r="V60" s="51">
        <v>0</v>
      </c>
      <c r="W60" s="51">
        <v>1575.63</v>
      </c>
      <c r="X60" s="52">
        <v>1575.63</v>
      </c>
      <c r="Y60" s="49"/>
      <c r="Z60" s="51">
        <v>3</v>
      </c>
      <c r="AA60" s="51">
        <v>5</v>
      </c>
      <c r="AB60" s="87"/>
      <c r="AC60" s="31"/>
    </row>
    <row r="61" spans="2:29" x14ac:dyDescent="0.25">
      <c r="B61" s="306"/>
      <c r="C61" s="48"/>
      <c r="D61" s="49"/>
      <c r="E61" s="49" t="s">
        <v>19</v>
      </c>
      <c r="F61" s="49">
        <v>1052.24</v>
      </c>
      <c r="G61" s="49"/>
      <c r="H61" s="51">
        <v>0</v>
      </c>
      <c r="I61" s="51">
        <v>1841.42</v>
      </c>
      <c r="J61" s="52">
        <v>1841.42</v>
      </c>
      <c r="K61" s="49"/>
      <c r="L61" s="51">
        <v>3</v>
      </c>
      <c r="M61" s="51">
        <v>5</v>
      </c>
      <c r="N61" s="87"/>
      <c r="O61"/>
      <c r="P61" s="306"/>
      <c r="Q61" s="48"/>
      <c r="R61" s="49"/>
      <c r="S61" s="49" t="s">
        <v>19</v>
      </c>
      <c r="T61" s="49">
        <v>965.36</v>
      </c>
      <c r="U61" s="49"/>
      <c r="V61" s="51">
        <v>0</v>
      </c>
      <c r="W61" s="51">
        <v>1689.38</v>
      </c>
      <c r="X61" s="52">
        <v>1689.38</v>
      </c>
      <c r="Y61" s="49"/>
      <c r="Z61" s="51">
        <v>3</v>
      </c>
      <c r="AA61" s="51">
        <v>5</v>
      </c>
      <c r="AB61" s="87"/>
      <c r="AC61" s="31"/>
    </row>
    <row r="62" spans="2:29" x14ac:dyDescent="0.25">
      <c r="B62" s="306"/>
      <c r="C62" s="48"/>
      <c r="D62" s="49"/>
      <c r="E62" s="49" t="s">
        <v>80</v>
      </c>
      <c r="F62" s="49">
        <v>1123.0899999999999</v>
      </c>
      <c r="G62" s="49"/>
      <c r="H62" s="51">
        <v>0</v>
      </c>
      <c r="I62" s="51">
        <v>1965.41</v>
      </c>
      <c r="J62" s="52">
        <v>1965.41</v>
      </c>
      <c r="K62" s="49"/>
      <c r="L62" s="51">
        <v>3</v>
      </c>
      <c r="M62" s="51">
        <v>5</v>
      </c>
      <c r="N62" s="87"/>
      <c r="O62"/>
      <c r="P62" s="306"/>
      <c r="Q62" s="48"/>
      <c r="R62" s="49"/>
      <c r="S62" s="49" t="s">
        <v>80</v>
      </c>
      <c r="T62" s="49">
        <v>1030.3599999999999</v>
      </c>
      <c r="U62" s="49"/>
      <c r="V62" s="51">
        <v>0</v>
      </c>
      <c r="W62" s="51">
        <v>1803.13</v>
      </c>
      <c r="X62" s="52">
        <v>1803.13</v>
      </c>
      <c r="Y62" s="49"/>
      <c r="Z62" s="51">
        <v>3</v>
      </c>
      <c r="AA62" s="51">
        <v>5</v>
      </c>
      <c r="AB62" s="87"/>
      <c r="AC62" s="31"/>
    </row>
    <row r="63" spans="2:29" x14ac:dyDescent="0.25">
      <c r="B63" s="306"/>
      <c r="C63" s="48"/>
      <c r="D63" s="49"/>
      <c r="E63" s="49"/>
      <c r="F63" s="49"/>
      <c r="G63" s="49"/>
      <c r="H63" s="51"/>
      <c r="I63" s="51"/>
      <c r="J63" s="53"/>
      <c r="K63" s="49"/>
      <c r="L63" s="51"/>
      <c r="M63" s="51"/>
      <c r="N63" s="87"/>
      <c r="O63"/>
      <c r="P63" s="306"/>
      <c r="Q63" s="48"/>
      <c r="R63" s="49"/>
      <c r="S63" s="49"/>
      <c r="T63" s="49"/>
      <c r="U63" s="49"/>
      <c r="V63" s="51"/>
      <c r="W63" s="51"/>
      <c r="X63" s="53"/>
      <c r="Y63" s="49"/>
      <c r="Z63" s="51"/>
      <c r="AA63" s="51"/>
      <c r="AB63" s="87"/>
      <c r="AC63" s="31"/>
    </row>
    <row r="64" spans="2:29" x14ac:dyDescent="0.25">
      <c r="B64" s="306"/>
      <c r="C64" s="48"/>
      <c r="D64" s="49" t="s">
        <v>81</v>
      </c>
      <c r="E64" s="49" t="s">
        <v>79</v>
      </c>
      <c r="F64" s="54">
        <v>892.15</v>
      </c>
      <c r="G64" s="49"/>
      <c r="H64" s="51">
        <v>0</v>
      </c>
      <c r="I64" s="55">
        <v>1561.26</v>
      </c>
      <c r="J64" s="56">
        <v>1561.26</v>
      </c>
      <c r="K64" s="49"/>
      <c r="L64" s="51">
        <v>3</v>
      </c>
      <c r="M64" s="51">
        <v>5</v>
      </c>
      <c r="N64" s="87"/>
      <c r="O64"/>
      <c r="P64" s="306"/>
      <c r="Q64" s="48"/>
      <c r="R64" s="49" t="s">
        <v>81</v>
      </c>
      <c r="S64" s="49" t="s">
        <v>79</v>
      </c>
      <c r="T64" s="54">
        <v>818.49</v>
      </c>
      <c r="U64" s="49"/>
      <c r="V64" s="51">
        <v>0</v>
      </c>
      <c r="W64" s="55">
        <v>1432.36</v>
      </c>
      <c r="X64" s="56">
        <v>1432.36</v>
      </c>
      <c r="Y64" s="49"/>
      <c r="Z64" s="51">
        <v>3</v>
      </c>
      <c r="AA64" s="51">
        <v>5</v>
      </c>
      <c r="AB64" s="87"/>
      <c r="AC64" s="31"/>
    </row>
    <row r="65" spans="2:29" x14ac:dyDescent="0.25">
      <c r="B65" s="306"/>
      <c r="C65" s="48"/>
      <c r="D65" s="49"/>
      <c r="E65" s="49" t="s">
        <v>19</v>
      </c>
      <c r="F65" s="54">
        <v>963</v>
      </c>
      <c r="G65" s="49"/>
      <c r="H65" s="51">
        <v>0</v>
      </c>
      <c r="I65" s="51">
        <v>1685.25</v>
      </c>
      <c r="J65" s="52">
        <v>1685.25</v>
      </c>
      <c r="K65" s="49"/>
      <c r="L65" s="51">
        <v>3</v>
      </c>
      <c r="M65" s="51">
        <v>5</v>
      </c>
      <c r="N65" s="87"/>
      <c r="O65"/>
      <c r="P65" s="306"/>
      <c r="Q65" s="48"/>
      <c r="R65" s="49"/>
      <c r="S65" s="49" t="s">
        <v>19</v>
      </c>
      <c r="T65" s="54">
        <v>883.49</v>
      </c>
      <c r="U65" s="49"/>
      <c r="V65" s="51">
        <v>0</v>
      </c>
      <c r="W65" s="51">
        <v>1546.11</v>
      </c>
      <c r="X65" s="52">
        <v>1546.11</v>
      </c>
      <c r="Y65" s="49"/>
      <c r="Z65" s="51">
        <v>3</v>
      </c>
      <c r="AA65" s="51">
        <v>5</v>
      </c>
      <c r="AB65" s="87"/>
      <c r="AC65" s="31"/>
    </row>
    <row r="66" spans="2:29" x14ac:dyDescent="0.25">
      <c r="B66" s="306"/>
      <c r="C66" s="48"/>
      <c r="D66" s="49"/>
      <c r="E66" s="49" t="s">
        <v>80</v>
      </c>
      <c r="F66" s="54">
        <v>1033.8499999999999</v>
      </c>
      <c r="G66" s="49"/>
      <c r="H66" s="51">
        <v>0</v>
      </c>
      <c r="I66" s="55">
        <v>1809.24</v>
      </c>
      <c r="J66" s="56">
        <v>1809.24</v>
      </c>
      <c r="K66" s="49"/>
      <c r="L66" s="51">
        <v>3</v>
      </c>
      <c r="M66" s="51">
        <v>5</v>
      </c>
      <c r="N66" s="87"/>
      <c r="O66"/>
      <c r="P66" s="306"/>
      <c r="Q66" s="48"/>
      <c r="R66" s="49"/>
      <c r="S66" s="49" t="s">
        <v>80</v>
      </c>
      <c r="T66" s="54">
        <v>948.49</v>
      </c>
      <c r="U66" s="49"/>
      <c r="V66" s="51">
        <v>0</v>
      </c>
      <c r="W66" s="55">
        <v>1659.86</v>
      </c>
      <c r="X66" s="56">
        <v>1659.86</v>
      </c>
      <c r="Y66" s="49"/>
      <c r="Z66" s="51">
        <v>3</v>
      </c>
      <c r="AA66" s="51">
        <v>5</v>
      </c>
      <c r="AB66" s="87"/>
      <c r="AC66" s="31"/>
    </row>
    <row r="67" spans="2:29" x14ac:dyDescent="0.25">
      <c r="B67" s="306"/>
      <c r="C67" s="48"/>
      <c r="D67" s="49"/>
      <c r="E67" s="49"/>
      <c r="F67" s="49"/>
      <c r="G67" s="49"/>
      <c r="H67" s="51"/>
      <c r="I67" s="51"/>
      <c r="J67" s="53"/>
      <c r="K67" s="49"/>
      <c r="L67" s="51"/>
      <c r="M67" s="51"/>
      <c r="N67" s="87"/>
      <c r="O67"/>
      <c r="P67" s="306"/>
      <c r="Q67" s="48"/>
      <c r="R67" s="49"/>
      <c r="S67" s="49"/>
      <c r="T67" s="49"/>
      <c r="U67" s="49"/>
      <c r="V67" s="51"/>
      <c r="W67" s="51"/>
      <c r="X67" s="53"/>
      <c r="Y67" s="49"/>
      <c r="Z67" s="51"/>
      <c r="AA67" s="51"/>
      <c r="AB67" s="87"/>
      <c r="AC67" s="31"/>
    </row>
    <row r="68" spans="2:29" x14ac:dyDescent="0.25">
      <c r="B68" s="306"/>
      <c r="C68" s="48"/>
      <c r="D68" s="49" t="s">
        <v>82</v>
      </c>
      <c r="E68" s="49" t="s">
        <v>79</v>
      </c>
      <c r="F68" s="49">
        <v>802.95</v>
      </c>
      <c r="G68" s="49"/>
      <c r="H68" s="51">
        <v>0</v>
      </c>
      <c r="I68" s="51">
        <v>1405.16</v>
      </c>
      <c r="J68" s="52">
        <v>1405.16</v>
      </c>
      <c r="K68" s="49"/>
      <c r="L68" s="51">
        <v>3</v>
      </c>
      <c r="M68" s="51">
        <v>5</v>
      </c>
      <c r="N68" s="87"/>
      <c r="O68"/>
      <c r="P68" s="306"/>
      <c r="Q68" s="48"/>
      <c r="R68" s="49" t="s">
        <v>82</v>
      </c>
      <c r="S68" s="49" t="s">
        <v>79</v>
      </c>
      <c r="T68" s="49">
        <v>736.65</v>
      </c>
      <c r="U68" s="49"/>
      <c r="V68" s="51">
        <v>0</v>
      </c>
      <c r="W68" s="51">
        <v>1289.1400000000001</v>
      </c>
      <c r="X68" s="52">
        <v>1289.1400000000001</v>
      </c>
      <c r="Y68" s="49"/>
      <c r="Z68" s="51">
        <v>3</v>
      </c>
      <c r="AA68" s="51">
        <v>5</v>
      </c>
      <c r="AB68" s="87"/>
      <c r="AC68" s="31"/>
    </row>
    <row r="69" spans="2:29" x14ac:dyDescent="0.25">
      <c r="B69" s="306"/>
      <c r="C69" s="48"/>
      <c r="D69" s="49"/>
      <c r="E69" s="49" t="s">
        <v>19</v>
      </c>
      <c r="F69" s="54">
        <v>873.8</v>
      </c>
      <c r="G69" s="49"/>
      <c r="H69" s="51">
        <v>0</v>
      </c>
      <c r="I69" s="51">
        <v>1529.15</v>
      </c>
      <c r="J69" s="52">
        <v>1529.15</v>
      </c>
      <c r="K69" s="49"/>
      <c r="L69" s="51">
        <v>3</v>
      </c>
      <c r="M69" s="51">
        <v>5</v>
      </c>
      <c r="N69" s="87"/>
      <c r="O69"/>
      <c r="P69" s="306"/>
      <c r="Q69" s="48"/>
      <c r="R69" s="49"/>
      <c r="S69" s="49" t="s">
        <v>19</v>
      </c>
      <c r="T69" s="49">
        <v>801.65</v>
      </c>
      <c r="U69" s="49"/>
      <c r="V69" s="51">
        <v>0</v>
      </c>
      <c r="W69" s="51">
        <v>1402.89</v>
      </c>
      <c r="X69" s="52">
        <v>1402.89</v>
      </c>
      <c r="Y69" s="49"/>
      <c r="Z69" s="51">
        <v>3</v>
      </c>
      <c r="AA69" s="51">
        <v>5</v>
      </c>
      <c r="AB69" s="87"/>
      <c r="AC69" s="31"/>
    </row>
    <row r="70" spans="2:29" x14ac:dyDescent="0.25">
      <c r="B70" s="306"/>
      <c r="C70" s="48"/>
      <c r="D70" s="49"/>
      <c r="E70" s="49" t="s">
        <v>80</v>
      </c>
      <c r="F70" s="49">
        <v>944.65</v>
      </c>
      <c r="G70" s="49"/>
      <c r="H70" s="51">
        <v>0</v>
      </c>
      <c r="I70" s="51">
        <v>1653.14</v>
      </c>
      <c r="J70" s="52">
        <v>1653.14</v>
      </c>
      <c r="K70" s="49"/>
      <c r="L70" s="51">
        <v>3</v>
      </c>
      <c r="M70" s="51">
        <v>5</v>
      </c>
      <c r="N70" s="87"/>
      <c r="O70"/>
      <c r="P70" s="306"/>
      <c r="Q70" s="48"/>
      <c r="R70" s="49"/>
      <c r="S70" s="49" t="s">
        <v>80</v>
      </c>
      <c r="T70" s="49">
        <v>866.65</v>
      </c>
      <c r="U70" s="49"/>
      <c r="V70" s="51">
        <v>0</v>
      </c>
      <c r="W70" s="51">
        <v>1516.64</v>
      </c>
      <c r="X70" s="52">
        <v>1516.64</v>
      </c>
      <c r="Y70" s="49"/>
      <c r="Z70" s="51">
        <v>3</v>
      </c>
      <c r="AA70" s="51">
        <v>5</v>
      </c>
      <c r="AB70" s="87"/>
      <c r="AC70" s="31"/>
    </row>
    <row r="71" spans="2:29" ht="14.25" thickBot="1" x14ac:dyDescent="0.3">
      <c r="B71" s="307"/>
      <c r="C71" s="74"/>
      <c r="D71" s="75"/>
      <c r="E71" s="75"/>
      <c r="F71" s="75"/>
      <c r="G71" s="75"/>
      <c r="H71" s="76"/>
      <c r="I71" s="76"/>
      <c r="J71" s="76"/>
      <c r="K71" s="75"/>
      <c r="L71" s="76"/>
      <c r="M71" s="76"/>
      <c r="N71" s="88"/>
      <c r="O71"/>
      <c r="P71" s="307"/>
      <c r="Q71" s="74"/>
      <c r="R71" s="75"/>
      <c r="S71" s="75"/>
      <c r="T71" s="75"/>
      <c r="U71" s="75"/>
      <c r="V71" s="76"/>
      <c r="W71" s="76"/>
      <c r="X71" s="76"/>
      <c r="Y71" s="75"/>
      <c r="Z71" s="76"/>
      <c r="AA71" s="76"/>
      <c r="AB71" s="88"/>
      <c r="AC71" s="31"/>
    </row>
    <row r="72" spans="2:29" ht="14.25" thickTop="1" x14ac:dyDescent="0.25">
      <c r="J72" s="57"/>
      <c r="L72" s="45"/>
      <c r="M72" s="45"/>
      <c r="O72"/>
      <c r="P72" s="31"/>
      <c r="Q72" s="31"/>
      <c r="R72" s="31"/>
      <c r="S72" s="31"/>
      <c r="T72" s="31"/>
      <c r="U72" s="31"/>
      <c r="V72" s="31"/>
      <c r="W72" s="31"/>
      <c r="X72" s="57"/>
      <c r="Y72" s="31"/>
      <c r="Z72" s="45"/>
      <c r="AA72" s="45"/>
      <c r="AB72" s="31"/>
      <c r="AC72" s="31"/>
    </row>
    <row r="73" spans="2:29" ht="14.25" thickBot="1" x14ac:dyDescent="0.3">
      <c r="B73" s="83"/>
      <c r="C73" s="83"/>
      <c r="D73" s="83"/>
      <c r="E73" s="83"/>
      <c r="F73" s="83"/>
      <c r="G73" s="83"/>
      <c r="H73" s="83"/>
      <c r="I73" s="83"/>
      <c r="J73" s="84"/>
      <c r="K73" s="83"/>
      <c r="L73" s="85"/>
      <c r="M73" s="85"/>
      <c r="N73" s="83"/>
      <c r="O73"/>
      <c r="P73" s="83"/>
      <c r="Q73" s="83"/>
      <c r="R73" s="83"/>
      <c r="S73" s="83"/>
      <c r="T73" s="83"/>
      <c r="U73" s="83"/>
      <c r="V73" s="83"/>
      <c r="W73" s="83"/>
      <c r="X73" s="84"/>
      <c r="Y73" s="83"/>
      <c r="Z73" s="85"/>
      <c r="AA73" s="85"/>
      <c r="AB73" s="83"/>
      <c r="AC73" s="31"/>
    </row>
    <row r="74" spans="2:29" ht="14.25" thickTop="1" x14ac:dyDescent="0.25">
      <c r="B74" s="308" t="s">
        <v>83</v>
      </c>
      <c r="C74" s="293" t="s">
        <v>84</v>
      </c>
      <c r="D74" s="133"/>
      <c r="E74" s="133"/>
      <c r="F74" s="133"/>
      <c r="G74" s="133"/>
      <c r="H74" s="134"/>
      <c r="I74" s="133"/>
      <c r="J74" s="135"/>
      <c r="K74" s="133"/>
      <c r="L74" s="134"/>
      <c r="M74" s="134"/>
      <c r="N74" s="136"/>
      <c r="O74"/>
      <c r="P74" s="308" t="s">
        <v>83</v>
      </c>
      <c r="Q74" s="293" t="s">
        <v>84</v>
      </c>
      <c r="R74" s="133"/>
      <c r="S74" s="133"/>
      <c r="T74" s="133"/>
      <c r="U74" s="133"/>
      <c r="V74" s="134"/>
      <c r="W74" s="133"/>
      <c r="X74" s="135"/>
      <c r="Y74" s="133"/>
      <c r="Z74" s="134"/>
      <c r="AA74" s="134"/>
      <c r="AB74" s="136"/>
      <c r="AC74" s="31"/>
    </row>
    <row r="75" spans="2:29" x14ac:dyDescent="0.25">
      <c r="B75" s="309"/>
      <c r="C75" s="294"/>
      <c r="D75" s="77"/>
      <c r="E75" s="77" t="s">
        <v>85</v>
      </c>
      <c r="F75" s="77"/>
      <c r="G75" s="77"/>
      <c r="H75" s="78" t="s">
        <v>111</v>
      </c>
      <c r="I75" s="77" t="s">
        <v>128</v>
      </c>
      <c r="J75" s="137"/>
      <c r="K75" s="77"/>
      <c r="L75" s="78"/>
      <c r="M75" s="78"/>
      <c r="N75" s="138"/>
      <c r="O75"/>
      <c r="P75" s="309"/>
      <c r="Q75" s="294"/>
      <c r="R75" s="77"/>
      <c r="S75" s="77" t="s">
        <v>85</v>
      </c>
      <c r="T75" s="77"/>
      <c r="U75" s="77"/>
      <c r="V75" s="78" t="s">
        <v>111</v>
      </c>
      <c r="W75" s="77" t="s">
        <v>66</v>
      </c>
      <c r="X75" s="137"/>
      <c r="Y75" s="77"/>
      <c r="Z75" s="78"/>
      <c r="AA75" s="78"/>
      <c r="AB75" s="138"/>
      <c r="AC75" s="31"/>
    </row>
    <row r="76" spans="2:29" x14ac:dyDescent="0.25">
      <c r="B76" s="309"/>
      <c r="C76" s="294"/>
      <c r="D76" s="77"/>
      <c r="E76" s="77"/>
      <c r="F76" s="77"/>
      <c r="G76" s="77"/>
      <c r="H76" s="78"/>
      <c r="I76" s="77"/>
      <c r="J76" s="137"/>
      <c r="K76" s="77"/>
      <c r="L76" s="78"/>
      <c r="M76" s="78"/>
      <c r="N76" s="138"/>
      <c r="O76"/>
      <c r="P76" s="309"/>
      <c r="Q76" s="294"/>
      <c r="R76" s="77"/>
      <c r="S76" s="77"/>
      <c r="T76" s="77"/>
      <c r="U76" s="77"/>
      <c r="V76" s="78"/>
      <c r="W76" s="77"/>
      <c r="X76" s="137"/>
      <c r="Y76" s="77"/>
      <c r="Z76" s="78"/>
      <c r="AA76" s="78"/>
      <c r="AB76" s="138"/>
      <c r="AC76" s="31"/>
    </row>
    <row r="77" spans="2:29" ht="14.25" customHeight="1" x14ac:dyDescent="0.25">
      <c r="B77" s="309"/>
      <c r="C77" s="294"/>
      <c r="D77" s="77"/>
      <c r="E77" s="77"/>
      <c r="F77" s="77" t="s">
        <v>73</v>
      </c>
      <c r="G77" s="77"/>
      <c r="H77" s="78" t="s">
        <v>74</v>
      </c>
      <c r="I77" s="78" t="s">
        <v>75</v>
      </c>
      <c r="J77" s="139" t="s">
        <v>110</v>
      </c>
      <c r="K77" s="77"/>
      <c r="L77" s="78" t="s">
        <v>76</v>
      </c>
      <c r="M77" s="78" t="s">
        <v>77</v>
      </c>
      <c r="N77" s="138"/>
      <c r="O77"/>
      <c r="P77" s="309"/>
      <c r="Q77" s="294"/>
      <c r="R77" s="77"/>
      <c r="S77" s="77"/>
      <c r="T77" s="77" t="s">
        <v>73</v>
      </c>
      <c r="U77" s="77"/>
      <c r="V77" s="78" t="s">
        <v>74</v>
      </c>
      <c r="W77" s="78" t="s">
        <v>75</v>
      </c>
      <c r="X77" s="139" t="s">
        <v>110</v>
      </c>
      <c r="Y77" s="77"/>
      <c r="Z77" s="78" t="s">
        <v>76</v>
      </c>
      <c r="AA77" s="78" t="s">
        <v>77</v>
      </c>
      <c r="AB77" s="138"/>
      <c r="AC77" s="31"/>
    </row>
    <row r="78" spans="2:29" x14ac:dyDescent="0.25">
      <c r="B78" s="309"/>
      <c r="C78" s="294"/>
      <c r="D78" s="77" t="s">
        <v>86</v>
      </c>
      <c r="E78" s="77" t="s">
        <v>87</v>
      </c>
      <c r="F78" s="77"/>
      <c r="G78" s="77"/>
      <c r="H78" s="78"/>
      <c r="I78" s="77"/>
      <c r="J78" s="140"/>
      <c r="K78" s="77"/>
      <c r="L78" s="78"/>
      <c r="M78" s="78"/>
      <c r="N78" s="138"/>
      <c r="O78"/>
      <c r="P78" s="309"/>
      <c r="Q78" s="294"/>
      <c r="R78" s="77" t="s">
        <v>86</v>
      </c>
      <c r="S78" s="77" t="s">
        <v>87</v>
      </c>
      <c r="T78" s="77"/>
      <c r="U78" s="77"/>
      <c r="V78" s="78"/>
      <c r="W78" s="77"/>
      <c r="X78" s="140"/>
      <c r="Y78" s="77"/>
      <c r="Z78" s="78"/>
      <c r="AA78" s="78"/>
      <c r="AB78" s="138"/>
      <c r="AC78" s="31"/>
    </row>
    <row r="79" spans="2:29" x14ac:dyDescent="0.25">
      <c r="B79" s="309"/>
      <c r="C79" s="294"/>
      <c r="D79" s="77" t="s">
        <v>88</v>
      </c>
      <c r="E79" s="77" t="s">
        <v>79</v>
      </c>
      <c r="F79" s="64">
        <v>507.54</v>
      </c>
      <c r="G79" s="77"/>
      <c r="H79" s="78">
        <v>0</v>
      </c>
      <c r="I79" s="141">
        <v>761.31</v>
      </c>
      <c r="J79" s="142">
        <v>761.31</v>
      </c>
      <c r="K79" s="77"/>
      <c r="L79" s="78">
        <v>3</v>
      </c>
      <c r="M79" s="78">
        <v>5</v>
      </c>
      <c r="N79" s="138"/>
      <c r="O79"/>
      <c r="P79" s="309"/>
      <c r="Q79" s="294"/>
      <c r="R79" s="77" t="s">
        <v>88</v>
      </c>
      <c r="S79" s="77" t="s">
        <v>79</v>
      </c>
      <c r="T79" s="64">
        <v>483.37</v>
      </c>
      <c r="U79" s="77"/>
      <c r="V79" s="78">
        <v>0</v>
      </c>
      <c r="W79" s="141">
        <v>725.06</v>
      </c>
      <c r="X79" s="142">
        <v>725.06</v>
      </c>
      <c r="Y79" s="77"/>
      <c r="Z79" s="78">
        <v>3</v>
      </c>
      <c r="AA79" s="78">
        <v>5</v>
      </c>
      <c r="AB79" s="138"/>
      <c r="AC79" s="31"/>
    </row>
    <row r="80" spans="2:29" x14ac:dyDescent="0.25">
      <c r="B80" s="309"/>
      <c r="C80" s="294"/>
      <c r="D80" s="77"/>
      <c r="E80" s="77" t="s">
        <v>19</v>
      </c>
      <c r="F80" s="64">
        <v>578.71</v>
      </c>
      <c r="G80" s="77"/>
      <c r="H80" s="78">
        <v>0</v>
      </c>
      <c r="I80" s="78">
        <v>868.07</v>
      </c>
      <c r="J80" s="143">
        <v>868.07</v>
      </c>
      <c r="K80" s="77"/>
      <c r="L80" s="78">
        <v>3</v>
      </c>
      <c r="M80" s="78">
        <v>5</v>
      </c>
      <c r="N80" s="138"/>
      <c r="O80"/>
      <c r="P80" s="309"/>
      <c r="Q80" s="294"/>
      <c r="R80" s="77"/>
      <c r="S80" s="77" t="s">
        <v>19</v>
      </c>
      <c r="T80" s="64">
        <v>551.15</v>
      </c>
      <c r="U80" s="77"/>
      <c r="V80" s="78">
        <v>0</v>
      </c>
      <c r="W80" s="78">
        <v>826.73</v>
      </c>
      <c r="X80" s="143">
        <v>826.73</v>
      </c>
      <c r="Y80" s="77"/>
      <c r="Z80" s="78">
        <v>3</v>
      </c>
      <c r="AA80" s="78">
        <v>5</v>
      </c>
      <c r="AB80" s="138"/>
      <c r="AC80" s="31"/>
    </row>
    <row r="81" spans="2:29" x14ac:dyDescent="0.25">
      <c r="B81" s="309"/>
      <c r="C81" s="294"/>
      <c r="D81" s="77"/>
      <c r="E81" s="77" t="s">
        <v>20</v>
      </c>
      <c r="F81" s="64">
        <v>644.35</v>
      </c>
      <c r="G81" s="77"/>
      <c r="H81" s="78">
        <v>0</v>
      </c>
      <c r="I81" s="78">
        <v>966.53</v>
      </c>
      <c r="J81" s="143">
        <v>966.53</v>
      </c>
      <c r="K81" s="77"/>
      <c r="L81" s="78">
        <v>3</v>
      </c>
      <c r="M81" s="78">
        <v>5</v>
      </c>
      <c r="N81" s="138"/>
      <c r="O81"/>
      <c r="P81" s="309"/>
      <c r="Q81" s="294"/>
      <c r="R81" s="77"/>
      <c r="S81" s="77" t="s">
        <v>20</v>
      </c>
      <c r="T81" s="64">
        <v>613.66999999999996</v>
      </c>
      <c r="U81" s="77"/>
      <c r="V81" s="78">
        <v>0</v>
      </c>
      <c r="W81" s="78">
        <v>920.51</v>
      </c>
      <c r="X81" s="143">
        <v>920.51</v>
      </c>
      <c r="Y81" s="77"/>
      <c r="Z81" s="78">
        <v>3</v>
      </c>
      <c r="AA81" s="78">
        <v>5</v>
      </c>
      <c r="AB81" s="138"/>
      <c r="AC81" s="31"/>
    </row>
    <row r="82" spans="2:29" x14ac:dyDescent="0.25">
      <c r="B82" s="309"/>
      <c r="C82" s="294"/>
      <c r="D82" s="77"/>
      <c r="E82" s="77" t="s">
        <v>89</v>
      </c>
      <c r="F82" s="64">
        <v>695.11</v>
      </c>
      <c r="G82" s="77"/>
      <c r="H82" s="78">
        <v>0</v>
      </c>
      <c r="I82" s="78">
        <v>1042.67</v>
      </c>
      <c r="J82" s="143">
        <v>1042.67</v>
      </c>
      <c r="K82" s="77"/>
      <c r="L82" s="78">
        <v>3</v>
      </c>
      <c r="M82" s="78">
        <v>5</v>
      </c>
      <c r="N82" s="138"/>
      <c r="O82"/>
      <c r="P82" s="309"/>
      <c r="Q82" s="294"/>
      <c r="R82" s="77"/>
      <c r="S82" s="77" t="s">
        <v>89</v>
      </c>
      <c r="T82" s="64">
        <v>662.01</v>
      </c>
      <c r="U82" s="77"/>
      <c r="V82" s="78">
        <v>0</v>
      </c>
      <c r="W82" s="78">
        <v>993.02</v>
      </c>
      <c r="X82" s="143">
        <v>993.02</v>
      </c>
      <c r="Y82" s="77"/>
      <c r="Z82" s="78">
        <v>3</v>
      </c>
      <c r="AA82" s="78">
        <v>5</v>
      </c>
      <c r="AB82" s="138"/>
      <c r="AC82" s="31"/>
    </row>
    <row r="83" spans="2:29" x14ac:dyDescent="0.25">
      <c r="B83" s="309"/>
      <c r="C83" s="294"/>
      <c r="D83" s="77"/>
      <c r="E83" s="77"/>
      <c r="F83" s="77"/>
      <c r="G83" s="77"/>
      <c r="H83" s="78"/>
      <c r="I83" s="78"/>
      <c r="J83" s="79"/>
      <c r="K83" s="77"/>
      <c r="L83" s="78"/>
      <c r="M83" s="78"/>
      <c r="N83" s="138"/>
      <c r="O83"/>
      <c r="P83" s="309"/>
      <c r="Q83" s="294"/>
      <c r="R83" s="77"/>
      <c r="S83" s="77"/>
      <c r="T83" s="77"/>
      <c r="U83" s="77"/>
      <c r="V83" s="78"/>
      <c r="W83" s="78"/>
      <c r="X83" s="79"/>
      <c r="Y83" s="77"/>
      <c r="Z83" s="78"/>
      <c r="AA83" s="78"/>
      <c r="AB83" s="138"/>
      <c r="AC83" s="31"/>
    </row>
    <row r="84" spans="2:29" x14ac:dyDescent="0.25">
      <c r="B84" s="309"/>
      <c r="C84" s="294"/>
      <c r="D84" s="77"/>
      <c r="E84" s="77" t="s">
        <v>90</v>
      </c>
      <c r="F84" s="77"/>
      <c r="G84" s="77"/>
      <c r="H84" s="78"/>
      <c r="I84" s="77"/>
      <c r="J84" s="140"/>
      <c r="K84" s="77"/>
      <c r="L84" s="78"/>
      <c r="M84" s="78"/>
      <c r="N84" s="138"/>
      <c r="O84"/>
      <c r="P84" s="309"/>
      <c r="Q84" s="294"/>
      <c r="R84" s="77"/>
      <c r="S84" s="77" t="s">
        <v>90</v>
      </c>
      <c r="T84" s="77"/>
      <c r="U84" s="77"/>
      <c r="V84" s="78"/>
      <c r="W84" s="77"/>
      <c r="X84" s="140"/>
      <c r="Y84" s="77"/>
      <c r="Z84" s="78"/>
      <c r="AA84" s="78"/>
      <c r="AB84" s="138"/>
      <c r="AC84" s="31"/>
    </row>
    <row r="85" spans="2:29" x14ac:dyDescent="0.25">
      <c r="B85" s="309"/>
      <c r="C85" s="294"/>
      <c r="D85" s="77"/>
      <c r="E85" s="77" t="s">
        <v>79</v>
      </c>
      <c r="F85" s="64">
        <v>543.21</v>
      </c>
      <c r="G85" s="77"/>
      <c r="H85" s="78">
        <v>0</v>
      </c>
      <c r="I85" s="141">
        <v>814.82</v>
      </c>
      <c r="J85" s="142">
        <v>814.82</v>
      </c>
      <c r="K85" s="77"/>
      <c r="L85" s="78">
        <v>3</v>
      </c>
      <c r="M85" s="78">
        <v>5</v>
      </c>
      <c r="N85" s="138"/>
      <c r="O85"/>
      <c r="P85" s="309"/>
      <c r="Q85" s="294"/>
      <c r="R85" s="77"/>
      <c r="S85" s="77" t="s">
        <v>79</v>
      </c>
      <c r="T85" s="64">
        <v>517.34</v>
      </c>
      <c r="U85" s="77"/>
      <c r="V85" s="78">
        <v>0</v>
      </c>
      <c r="W85" s="141">
        <v>776.01</v>
      </c>
      <c r="X85" s="142">
        <v>776.01</v>
      </c>
      <c r="Y85" s="77"/>
      <c r="Z85" s="78">
        <v>3</v>
      </c>
      <c r="AA85" s="78">
        <v>5</v>
      </c>
      <c r="AB85" s="138"/>
      <c r="AC85" s="31"/>
    </row>
    <row r="86" spans="2:29" x14ac:dyDescent="0.25">
      <c r="B86" s="309"/>
      <c r="C86" s="294"/>
      <c r="D86" s="77"/>
      <c r="E86" s="77" t="s">
        <v>19</v>
      </c>
      <c r="F86" s="64">
        <v>679.15</v>
      </c>
      <c r="G86" s="77"/>
      <c r="H86" s="78">
        <v>0</v>
      </c>
      <c r="I86" s="78">
        <v>1018.73</v>
      </c>
      <c r="J86" s="143">
        <v>1018.73</v>
      </c>
      <c r="K86" s="77"/>
      <c r="L86" s="78">
        <v>3</v>
      </c>
      <c r="M86" s="78">
        <v>5</v>
      </c>
      <c r="N86" s="138"/>
      <c r="O86"/>
      <c r="P86" s="309"/>
      <c r="Q86" s="294"/>
      <c r="R86" s="77"/>
      <c r="S86" s="77" t="s">
        <v>19</v>
      </c>
      <c r="T86" s="64">
        <v>646.80999999999995</v>
      </c>
      <c r="U86" s="77"/>
      <c r="V86" s="78">
        <v>0</v>
      </c>
      <c r="W86" s="78">
        <v>970.22</v>
      </c>
      <c r="X86" s="143">
        <v>970.22</v>
      </c>
      <c r="Y86" s="77"/>
      <c r="Z86" s="78">
        <v>3</v>
      </c>
      <c r="AA86" s="78">
        <v>5</v>
      </c>
      <c r="AB86" s="138"/>
      <c r="AC86" s="31"/>
    </row>
    <row r="87" spans="2:29" x14ac:dyDescent="0.25">
      <c r="B87" s="309"/>
      <c r="C87" s="294"/>
      <c r="D87" s="77"/>
      <c r="E87" s="77" t="s">
        <v>20</v>
      </c>
      <c r="F87" s="64">
        <v>760.48</v>
      </c>
      <c r="G87" s="77"/>
      <c r="H87" s="78">
        <v>0</v>
      </c>
      <c r="I87" s="78">
        <v>1140.72</v>
      </c>
      <c r="J87" s="143">
        <v>1140.72</v>
      </c>
      <c r="K87" s="77"/>
      <c r="L87" s="78">
        <v>3</v>
      </c>
      <c r="M87" s="78">
        <v>5</v>
      </c>
      <c r="N87" s="138"/>
      <c r="O87"/>
      <c r="P87" s="309"/>
      <c r="Q87" s="294"/>
      <c r="R87" s="77"/>
      <c r="S87" s="77" t="s">
        <v>20</v>
      </c>
      <c r="T87" s="64">
        <v>724.27</v>
      </c>
      <c r="U87" s="77"/>
      <c r="V87" s="78">
        <v>0</v>
      </c>
      <c r="W87" s="78">
        <v>1086.4100000000001</v>
      </c>
      <c r="X87" s="143">
        <v>1086.4100000000001</v>
      </c>
      <c r="Y87" s="77"/>
      <c r="Z87" s="78">
        <v>3</v>
      </c>
      <c r="AA87" s="78">
        <v>5</v>
      </c>
      <c r="AB87" s="138"/>
      <c r="AC87" s="31"/>
    </row>
    <row r="88" spans="2:29" x14ac:dyDescent="0.25">
      <c r="B88" s="309"/>
      <c r="C88" s="294"/>
      <c r="D88" s="77"/>
      <c r="E88" s="77" t="s">
        <v>89</v>
      </c>
      <c r="F88" s="64">
        <v>815.08</v>
      </c>
      <c r="G88" s="77"/>
      <c r="H88" s="78">
        <v>0</v>
      </c>
      <c r="I88" s="78">
        <v>1222.6199999999999</v>
      </c>
      <c r="J88" s="143">
        <v>1222.6199999999999</v>
      </c>
      <c r="K88" s="77"/>
      <c r="L88" s="78">
        <v>3</v>
      </c>
      <c r="M88" s="78">
        <v>5</v>
      </c>
      <c r="N88" s="138"/>
      <c r="O88"/>
      <c r="P88" s="309"/>
      <c r="Q88" s="294"/>
      <c r="R88" s="77"/>
      <c r="S88" s="77" t="s">
        <v>89</v>
      </c>
      <c r="T88" s="64">
        <v>776.27</v>
      </c>
      <c r="U88" s="77"/>
      <c r="V88" s="78">
        <v>0</v>
      </c>
      <c r="W88" s="78">
        <v>1164.4100000000001</v>
      </c>
      <c r="X88" s="143">
        <v>1164.4100000000001</v>
      </c>
      <c r="Y88" s="77"/>
      <c r="Z88" s="78">
        <v>3</v>
      </c>
      <c r="AA88" s="78">
        <v>5</v>
      </c>
      <c r="AB88" s="138"/>
      <c r="AC88" s="31"/>
    </row>
    <row r="89" spans="2:29" x14ac:dyDescent="0.25">
      <c r="B89" s="309"/>
      <c r="C89" s="294"/>
      <c r="D89" s="77"/>
      <c r="E89" s="77"/>
      <c r="F89" s="77"/>
      <c r="G89" s="77"/>
      <c r="H89" s="78"/>
      <c r="I89" s="78"/>
      <c r="J89" s="79"/>
      <c r="K89" s="77"/>
      <c r="L89" s="78"/>
      <c r="M89" s="78"/>
      <c r="N89" s="138"/>
      <c r="O89"/>
      <c r="P89" s="309"/>
      <c r="Q89" s="294"/>
      <c r="R89" s="77"/>
      <c r="S89" s="77"/>
      <c r="T89" s="77"/>
      <c r="U89" s="77"/>
      <c r="V89" s="78"/>
      <c r="W89" s="78"/>
      <c r="X89" s="79"/>
      <c r="Y89" s="77"/>
      <c r="Z89" s="78"/>
      <c r="AA89" s="78"/>
      <c r="AB89" s="138"/>
      <c r="AC89" s="31"/>
    </row>
    <row r="90" spans="2:29" x14ac:dyDescent="0.25">
      <c r="B90" s="309"/>
      <c r="C90" s="294"/>
      <c r="D90" s="77"/>
      <c r="E90" s="58"/>
      <c r="F90" s="58"/>
      <c r="G90" s="58"/>
      <c r="H90" s="59"/>
      <c r="I90" s="59"/>
      <c r="J90" s="60"/>
      <c r="K90" s="58"/>
      <c r="L90" s="59"/>
      <c r="M90" s="59"/>
      <c r="N90" s="138"/>
      <c r="O90"/>
      <c r="P90" s="309"/>
      <c r="Q90" s="294"/>
      <c r="R90" s="77"/>
      <c r="S90" s="58"/>
      <c r="T90" s="58"/>
      <c r="U90" s="58"/>
      <c r="V90" s="59"/>
      <c r="W90" s="59"/>
      <c r="X90" s="60"/>
      <c r="Y90" s="58"/>
      <c r="Z90" s="59"/>
      <c r="AA90" s="59"/>
      <c r="AB90" s="138"/>
      <c r="AC90" s="31"/>
    </row>
    <row r="91" spans="2:29" x14ac:dyDescent="0.25">
      <c r="B91" s="309"/>
      <c r="C91" s="294"/>
      <c r="D91" s="77" t="s">
        <v>91</v>
      </c>
      <c r="E91" s="77" t="s">
        <v>87</v>
      </c>
      <c r="F91" s="77"/>
      <c r="G91" s="77"/>
      <c r="H91" s="78"/>
      <c r="I91" s="78"/>
      <c r="J91" s="79"/>
      <c r="K91" s="77"/>
      <c r="L91" s="78"/>
      <c r="M91" s="78"/>
      <c r="N91" s="138"/>
      <c r="O91"/>
      <c r="P91" s="309"/>
      <c r="Q91" s="294"/>
      <c r="R91" s="77" t="s">
        <v>91</v>
      </c>
      <c r="S91" s="77" t="s">
        <v>87</v>
      </c>
      <c r="T91" s="77"/>
      <c r="U91" s="77"/>
      <c r="V91" s="78"/>
      <c r="W91" s="78"/>
      <c r="X91" s="79"/>
      <c r="Y91" s="77"/>
      <c r="Z91" s="78"/>
      <c r="AA91" s="78"/>
      <c r="AB91" s="138"/>
      <c r="AC91" s="31"/>
    </row>
    <row r="92" spans="2:29" x14ac:dyDescent="0.25">
      <c r="B92" s="309"/>
      <c r="C92" s="294"/>
      <c r="D92" s="77" t="s">
        <v>92</v>
      </c>
      <c r="E92" s="77" t="s">
        <v>79</v>
      </c>
      <c r="F92" s="64">
        <v>502.03</v>
      </c>
      <c r="G92" s="77"/>
      <c r="H92" s="78">
        <v>0</v>
      </c>
      <c r="I92" s="78">
        <v>753.05</v>
      </c>
      <c r="J92" s="143">
        <v>753.05</v>
      </c>
      <c r="K92" s="77"/>
      <c r="L92" s="78">
        <v>3</v>
      </c>
      <c r="M92" s="78">
        <v>5</v>
      </c>
      <c r="N92" s="138"/>
      <c r="O92"/>
      <c r="P92" s="309"/>
      <c r="Q92" s="294"/>
      <c r="R92" s="77" t="s">
        <v>92</v>
      </c>
      <c r="S92" s="77" t="s">
        <v>79</v>
      </c>
      <c r="T92" s="64">
        <v>478.12</v>
      </c>
      <c r="U92" s="77"/>
      <c r="V92" s="78">
        <v>0</v>
      </c>
      <c r="W92" s="78">
        <v>717.18</v>
      </c>
      <c r="X92" s="143">
        <v>717.18</v>
      </c>
      <c r="Y92" s="77"/>
      <c r="Z92" s="78">
        <v>3</v>
      </c>
      <c r="AA92" s="78">
        <v>5</v>
      </c>
      <c r="AB92" s="138"/>
      <c r="AC92" s="31"/>
    </row>
    <row r="93" spans="2:29" x14ac:dyDescent="0.25">
      <c r="B93" s="309"/>
      <c r="C93" s="294"/>
      <c r="D93" s="77"/>
      <c r="E93" s="77" t="s">
        <v>19</v>
      </c>
      <c r="F93" s="64">
        <v>572.64</v>
      </c>
      <c r="G93" s="77"/>
      <c r="H93" s="78">
        <v>0</v>
      </c>
      <c r="I93" s="78">
        <v>858.96</v>
      </c>
      <c r="J93" s="143">
        <v>858.96</v>
      </c>
      <c r="K93" s="77"/>
      <c r="L93" s="78">
        <v>3</v>
      </c>
      <c r="M93" s="78">
        <v>5</v>
      </c>
      <c r="N93" s="138"/>
      <c r="O93"/>
      <c r="P93" s="309"/>
      <c r="Q93" s="294"/>
      <c r="R93" s="77"/>
      <c r="S93" s="77" t="s">
        <v>19</v>
      </c>
      <c r="T93" s="64">
        <v>545.37</v>
      </c>
      <c r="U93" s="77"/>
      <c r="V93" s="78">
        <v>0</v>
      </c>
      <c r="W93" s="78">
        <v>818.06</v>
      </c>
      <c r="X93" s="143">
        <v>818.06</v>
      </c>
      <c r="Y93" s="77"/>
      <c r="Z93" s="78">
        <v>3</v>
      </c>
      <c r="AA93" s="78">
        <v>5</v>
      </c>
      <c r="AB93" s="138"/>
      <c r="AC93" s="31"/>
    </row>
    <row r="94" spans="2:29" x14ac:dyDescent="0.25">
      <c r="B94" s="309"/>
      <c r="C94" s="294"/>
      <c r="D94" s="77"/>
      <c r="E94" s="77" t="s">
        <v>20</v>
      </c>
      <c r="F94" s="64">
        <v>637.73</v>
      </c>
      <c r="G94" s="77"/>
      <c r="H94" s="78">
        <v>0</v>
      </c>
      <c r="I94" s="141">
        <v>956.6</v>
      </c>
      <c r="J94" s="142">
        <v>956.6</v>
      </c>
      <c r="K94" s="77"/>
      <c r="L94" s="78">
        <v>3</v>
      </c>
      <c r="M94" s="78">
        <v>5</v>
      </c>
      <c r="N94" s="138"/>
      <c r="O94"/>
      <c r="P94" s="309"/>
      <c r="Q94" s="294"/>
      <c r="R94" s="77"/>
      <c r="S94" s="77" t="s">
        <v>20</v>
      </c>
      <c r="T94" s="64">
        <v>607.36</v>
      </c>
      <c r="U94" s="77"/>
      <c r="V94" s="78">
        <v>0</v>
      </c>
      <c r="W94" s="78">
        <v>911.04</v>
      </c>
      <c r="X94" s="143">
        <v>911.04</v>
      </c>
      <c r="Y94" s="77"/>
      <c r="Z94" s="78">
        <v>3</v>
      </c>
      <c r="AA94" s="78">
        <v>5</v>
      </c>
      <c r="AB94" s="138"/>
      <c r="AC94" s="31"/>
    </row>
    <row r="95" spans="2:29" x14ac:dyDescent="0.25">
      <c r="B95" s="309"/>
      <c r="C95" s="294"/>
      <c r="D95" s="77"/>
      <c r="E95" s="77" t="s">
        <v>89</v>
      </c>
      <c r="F95" s="64">
        <v>687.94</v>
      </c>
      <c r="G95" s="77"/>
      <c r="H95" s="78">
        <v>0</v>
      </c>
      <c r="I95" s="78">
        <v>1031.9100000000001</v>
      </c>
      <c r="J95" s="143">
        <v>1031.9100000000001</v>
      </c>
      <c r="K95" s="77"/>
      <c r="L95" s="78">
        <v>3</v>
      </c>
      <c r="M95" s="78">
        <v>5</v>
      </c>
      <c r="N95" s="138"/>
      <c r="O95"/>
      <c r="P95" s="309"/>
      <c r="Q95" s="294"/>
      <c r="R95" s="77"/>
      <c r="S95" s="77" t="s">
        <v>89</v>
      </c>
      <c r="T95" s="64">
        <v>655.17999999999995</v>
      </c>
      <c r="U95" s="77"/>
      <c r="V95" s="78">
        <v>0</v>
      </c>
      <c r="W95" s="78">
        <v>982.77</v>
      </c>
      <c r="X95" s="143">
        <v>982.77</v>
      </c>
      <c r="Y95" s="77"/>
      <c r="Z95" s="78">
        <v>3</v>
      </c>
      <c r="AA95" s="78">
        <v>5</v>
      </c>
      <c r="AB95" s="138"/>
      <c r="AC95" s="31"/>
    </row>
    <row r="96" spans="2:29" x14ac:dyDescent="0.25">
      <c r="B96" s="309"/>
      <c r="C96" s="294"/>
      <c r="D96" s="77"/>
      <c r="E96" s="77"/>
      <c r="F96" s="77"/>
      <c r="G96" s="77"/>
      <c r="H96" s="78"/>
      <c r="I96" s="78"/>
      <c r="J96" s="79"/>
      <c r="K96" s="77"/>
      <c r="L96" s="78"/>
      <c r="M96" s="78"/>
      <c r="N96" s="138"/>
      <c r="O96"/>
      <c r="P96" s="309"/>
      <c r="Q96" s="294"/>
      <c r="R96" s="77"/>
      <c r="S96" s="77"/>
      <c r="T96" s="77"/>
      <c r="U96" s="77"/>
      <c r="V96" s="78"/>
      <c r="W96" s="78"/>
      <c r="X96" s="79"/>
      <c r="Y96" s="77"/>
      <c r="Z96" s="78"/>
      <c r="AA96" s="78"/>
      <c r="AB96" s="138"/>
      <c r="AC96" s="31"/>
    </row>
    <row r="97" spans="2:29" x14ac:dyDescent="0.25">
      <c r="B97" s="309"/>
      <c r="C97" s="294"/>
      <c r="D97" s="77"/>
      <c r="E97" s="77" t="s">
        <v>90</v>
      </c>
      <c r="F97" s="77"/>
      <c r="G97" s="77"/>
      <c r="H97" s="78"/>
      <c r="I97" s="78"/>
      <c r="J97" s="79"/>
      <c r="K97" s="77"/>
      <c r="L97" s="78"/>
      <c r="M97" s="78"/>
      <c r="N97" s="138"/>
      <c r="O97"/>
      <c r="P97" s="309"/>
      <c r="Q97" s="294"/>
      <c r="R97" s="77"/>
      <c r="S97" s="77" t="s">
        <v>90</v>
      </c>
      <c r="T97" s="77"/>
      <c r="U97" s="77"/>
      <c r="V97" s="78"/>
      <c r="W97" s="78"/>
      <c r="X97" s="79"/>
      <c r="Y97" s="77"/>
      <c r="Z97" s="78"/>
      <c r="AA97" s="78"/>
      <c r="AB97" s="138"/>
      <c r="AC97" s="31"/>
    </row>
    <row r="98" spans="2:29" x14ac:dyDescent="0.25">
      <c r="B98" s="309"/>
      <c r="C98" s="294"/>
      <c r="D98" s="77"/>
      <c r="E98" s="77" t="s">
        <v>79</v>
      </c>
      <c r="F98" s="64">
        <v>523.71</v>
      </c>
      <c r="G98" s="77"/>
      <c r="H98" s="78">
        <v>0</v>
      </c>
      <c r="I98" s="78">
        <v>785.57</v>
      </c>
      <c r="J98" s="143">
        <v>785.57</v>
      </c>
      <c r="K98" s="77"/>
      <c r="L98" s="78">
        <v>3</v>
      </c>
      <c r="M98" s="78">
        <v>5</v>
      </c>
      <c r="N98" s="138"/>
      <c r="O98"/>
      <c r="P98" s="309"/>
      <c r="Q98" s="294"/>
      <c r="R98" s="77"/>
      <c r="S98" s="77" t="s">
        <v>79</v>
      </c>
      <c r="T98" s="64">
        <v>498.77</v>
      </c>
      <c r="U98" s="77"/>
      <c r="V98" s="78">
        <v>0</v>
      </c>
      <c r="W98" s="78">
        <v>748.16</v>
      </c>
      <c r="X98" s="143">
        <v>748.16</v>
      </c>
      <c r="Y98" s="77"/>
      <c r="Z98" s="78">
        <v>3</v>
      </c>
      <c r="AA98" s="78">
        <v>5</v>
      </c>
      <c r="AB98" s="138"/>
      <c r="AC98" s="31"/>
    </row>
    <row r="99" spans="2:29" x14ac:dyDescent="0.25">
      <c r="B99" s="309"/>
      <c r="C99" s="294"/>
      <c r="D99" s="77"/>
      <c r="E99" s="77" t="s">
        <v>19</v>
      </c>
      <c r="F99" s="64">
        <v>654.63</v>
      </c>
      <c r="G99" s="77"/>
      <c r="H99" s="78">
        <v>0</v>
      </c>
      <c r="I99" s="78">
        <v>981.95</v>
      </c>
      <c r="J99" s="143">
        <v>981.95</v>
      </c>
      <c r="K99" s="77"/>
      <c r="L99" s="78">
        <v>3</v>
      </c>
      <c r="M99" s="78">
        <v>5</v>
      </c>
      <c r="N99" s="138"/>
      <c r="O99"/>
      <c r="P99" s="309"/>
      <c r="Q99" s="294"/>
      <c r="R99" s="77"/>
      <c r="S99" s="77" t="s">
        <v>19</v>
      </c>
      <c r="T99" s="64">
        <v>623.46</v>
      </c>
      <c r="U99" s="77"/>
      <c r="V99" s="78">
        <v>0</v>
      </c>
      <c r="W99" s="78">
        <v>935.19</v>
      </c>
      <c r="X99" s="143">
        <v>935.19</v>
      </c>
      <c r="Y99" s="77"/>
      <c r="Z99" s="78">
        <v>3</v>
      </c>
      <c r="AA99" s="78">
        <v>5</v>
      </c>
      <c r="AB99" s="138"/>
      <c r="AC99" s="31"/>
    </row>
    <row r="100" spans="2:29" x14ac:dyDescent="0.25">
      <c r="B100" s="309"/>
      <c r="C100" s="294"/>
      <c r="D100" s="77"/>
      <c r="E100" s="77" t="s">
        <v>20</v>
      </c>
      <c r="F100" s="64">
        <v>733.18</v>
      </c>
      <c r="G100" s="77"/>
      <c r="H100" s="78">
        <v>0</v>
      </c>
      <c r="I100" s="78">
        <v>1099.77</v>
      </c>
      <c r="J100" s="143">
        <v>1099.77</v>
      </c>
      <c r="K100" s="77"/>
      <c r="L100" s="78">
        <v>3</v>
      </c>
      <c r="M100" s="78">
        <v>5</v>
      </c>
      <c r="N100" s="138"/>
      <c r="O100"/>
      <c r="P100" s="309"/>
      <c r="Q100" s="294"/>
      <c r="R100" s="77"/>
      <c r="S100" s="77" t="s">
        <v>20</v>
      </c>
      <c r="T100" s="64">
        <v>698.27</v>
      </c>
      <c r="U100" s="77"/>
      <c r="V100" s="78">
        <v>0</v>
      </c>
      <c r="W100" s="78">
        <v>1047.4100000000001</v>
      </c>
      <c r="X100" s="143">
        <v>1047.4100000000001</v>
      </c>
      <c r="Y100" s="77"/>
      <c r="Z100" s="78">
        <v>3</v>
      </c>
      <c r="AA100" s="78">
        <v>5</v>
      </c>
      <c r="AB100" s="138"/>
      <c r="AC100" s="31"/>
    </row>
    <row r="101" spans="2:29" x14ac:dyDescent="0.25">
      <c r="B101" s="309"/>
      <c r="C101" s="294"/>
      <c r="D101" s="77"/>
      <c r="E101" s="77" t="s">
        <v>89</v>
      </c>
      <c r="F101" s="64">
        <v>785.56</v>
      </c>
      <c r="G101" s="77"/>
      <c r="H101" s="78">
        <v>0</v>
      </c>
      <c r="I101" s="78">
        <v>1178.3399999999999</v>
      </c>
      <c r="J101" s="143">
        <v>1178.3399999999999</v>
      </c>
      <c r="K101" s="77"/>
      <c r="L101" s="78">
        <v>3</v>
      </c>
      <c r="M101" s="78">
        <v>5</v>
      </c>
      <c r="N101" s="138"/>
      <c r="O101"/>
      <c r="P101" s="309"/>
      <c r="Q101" s="294"/>
      <c r="R101" s="77"/>
      <c r="S101" s="77" t="s">
        <v>89</v>
      </c>
      <c r="T101" s="64">
        <v>748.15</v>
      </c>
      <c r="U101" s="77"/>
      <c r="V101" s="78">
        <v>0</v>
      </c>
      <c r="W101" s="78">
        <v>1122.23</v>
      </c>
      <c r="X101" s="143">
        <v>1122.23</v>
      </c>
      <c r="Y101" s="77"/>
      <c r="Z101" s="78">
        <v>3</v>
      </c>
      <c r="AA101" s="78">
        <v>5</v>
      </c>
      <c r="AB101" s="138"/>
      <c r="AC101" s="31"/>
    </row>
    <row r="102" spans="2:29" x14ac:dyDescent="0.25">
      <c r="B102" s="309"/>
      <c r="C102" s="294"/>
      <c r="D102" s="77"/>
      <c r="E102" s="77"/>
      <c r="F102" s="77"/>
      <c r="G102" s="77"/>
      <c r="H102" s="78"/>
      <c r="I102" s="78"/>
      <c r="J102" s="79"/>
      <c r="K102" s="77"/>
      <c r="L102" s="78"/>
      <c r="M102" s="78"/>
      <c r="N102" s="138"/>
      <c r="O102"/>
      <c r="P102" s="309"/>
      <c r="Q102" s="294"/>
      <c r="R102" s="77"/>
      <c r="S102" s="77"/>
      <c r="T102" s="77"/>
      <c r="U102" s="77"/>
      <c r="V102" s="78"/>
      <c r="W102" s="78"/>
      <c r="X102" s="79"/>
      <c r="Y102" s="77"/>
      <c r="Z102" s="78"/>
      <c r="AA102" s="78"/>
      <c r="AB102" s="138"/>
      <c r="AC102" s="31"/>
    </row>
    <row r="103" spans="2:29" x14ac:dyDescent="0.25">
      <c r="B103" s="309"/>
      <c r="C103" s="294"/>
      <c r="D103" s="77"/>
      <c r="E103" s="58"/>
      <c r="F103" s="58"/>
      <c r="G103" s="58"/>
      <c r="H103" s="59"/>
      <c r="I103" s="59"/>
      <c r="J103" s="60"/>
      <c r="K103" s="58"/>
      <c r="L103" s="59"/>
      <c r="M103" s="59"/>
      <c r="N103" s="138"/>
      <c r="O103"/>
      <c r="P103" s="309"/>
      <c r="Q103" s="294"/>
      <c r="R103" s="77"/>
      <c r="S103" s="58"/>
      <c r="T103" s="58"/>
      <c r="U103" s="58"/>
      <c r="V103" s="59"/>
      <c r="W103" s="59"/>
      <c r="X103" s="60"/>
      <c r="Y103" s="58"/>
      <c r="Z103" s="59"/>
      <c r="AA103" s="59"/>
      <c r="AB103" s="138"/>
      <c r="AC103" s="31"/>
    </row>
    <row r="104" spans="2:29" x14ac:dyDescent="0.25">
      <c r="B104" s="309"/>
      <c r="C104" s="294"/>
      <c r="D104" s="77" t="s">
        <v>93</v>
      </c>
      <c r="E104" s="77" t="s">
        <v>87</v>
      </c>
      <c r="F104" s="77"/>
      <c r="G104" s="77"/>
      <c r="H104" s="78"/>
      <c r="I104" s="78"/>
      <c r="J104" s="79"/>
      <c r="K104" s="77"/>
      <c r="L104" s="78"/>
      <c r="M104" s="78"/>
      <c r="N104" s="138"/>
      <c r="O104"/>
      <c r="P104" s="309"/>
      <c r="Q104" s="294"/>
      <c r="R104" s="77" t="s">
        <v>93</v>
      </c>
      <c r="S104" s="77" t="s">
        <v>87</v>
      </c>
      <c r="T104" s="77"/>
      <c r="U104" s="77"/>
      <c r="V104" s="78"/>
      <c r="W104" s="78"/>
      <c r="X104" s="79"/>
      <c r="Y104" s="77"/>
      <c r="Z104" s="78"/>
      <c r="AA104" s="78"/>
      <c r="AB104" s="138"/>
      <c r="AC104" s="31"/>
    </row>
    <row r="105" spans="2:29" x14ac:dyDescent="0.25">
      <c r="B105" s="309"/>
      <c r="C105" s="294"/>
      <c r="D105" s="77" t="s">
        <v>94</v>
      </c>
      <c r="E105" s="77" t="s">
        <v>79</v>
      </c>
      <c r="F105" s="64">
        <v>474.44</v>
      </c>
      <c r="G105" s="77"/>
      <c r="H105" s="78">
        <v>0</v>
      </c>
      <c r="I105" s="78">
        <v>711.66</v>
      </c>
      <c r="J105" s="143">
        <v>711.66</v>
      </c>
      <c r="K105" s="77"/>
      <c r="L105" s="78">
        <v>3</v>
      </c>
      <c r="M105" s="78">
        <v>5</v>
      </c>
      <c r="N105" s="138"/>
      <c r="O105"/>
      <c r="P105" s="309"/>
      <c r="Q105" s="294"/>
      <c r="R105" s="77" t="s">
        <v>94</v>
      </c>
      <c r="S105" s="77" t="s">
        <v>79</v>
      </c>
      <c r="T105" s="64">
        <v>451.85</v>
      </c>
      <c r="U105" s="77"/>
      <c r="V105" s="78">
        <v>0</v>
      </c>
      <c r="W105" s="78">
        <v>677.78</v>
      </c>
      <c r="X105" s="143">
        <v>677.78</v>
      </c>
      <c r="Y105" s="77"/>
      <c r="Z105" s="78">
        <v>3</v>
      </c>
      <c r="AA105" s="78">
        <v>5</v>
      </c>
      <c r="AB105" s="138"/>
      <c r="AC105" s="31"/>
    </row>
    <row r="106" spans="2:29" x14ac:dyDescent="0.25">
      <c r="B106" s="309"/>
      <c r="C106" s="294"/>
      <c r="D106" s="77"/>
      <c r="E106" s="77" t="s">
        <v>19</v>
      </c>
      <c r="F106" s="64">
        <v>540.63</v>
      </c>
      <c r="G106" s="77"/>
      <c r="H106" s="78">
        <v>0</v>
      </c>
      <c r="I106" s="78">
        <v>810.95</v>
      </c>
      <c r="J106" s="143">
        <v>810.95</v>
      </c>
      <c r="K106" s="77"/>
      <c r="L106" s="78">
        <v>3</v>
      </c>
      <c r="M106" s="78">
        <v>5</v>
      </c>
      <c r="N106" s="138"/>
      <c r="O106"/>
      <c r="P106" s="309"/>
      <c r="Q106" s="294"/>
      <c r="R106" s="77"/>
      <c r="S106" s="77" t="s">
        <v>19</v>
      </c>
      <c r="T106" s="64">
        <v>514.89</v>
      </c>
      <c r="U106" s="77"/>
      <c r="V106" s="78">
        <v>0</v>
      </c>
      <c r="W106" s="78">
        <v>772.34</v>
      </c>
      <c r="X106" s="143">
        <v>772.34</v>
      </c>
      <c r="Y106" s="77"/>
      <c r="Z106" s="78">
        <v>3</v>
      </c>
      <c r="AA106" s="78">
        <v>5</v>
      </c>
      <c r="AB106" s="138"/>
      <c r="AC106" s="31"/>
    </row>
    <row r="107" spans="2:29" x14ac:dyDescent="0.25">
      <c r="B107" s="309"/>
      <c r="C107" s="294"/>
      <c r="D107" s="77"/>
      <c r="E107" s="77" t="s">
        <v>20</v>
      </c>
      <c r="F107" s="64">
        <v>602.42999999999995</v>
      </c>
      <c r="G107" s="77"/>
      <c r="H107" s="78">
        <v>0</v>
      </c>
      <c r="I107" s="78">
        <v>903.65</v>
      </c>
      <c r="J107" s="143">
        <v>903.65</v>
      </c>
      <c r="K107" s="77"/>
      <c r="L107" s="78">
        <v>3</v>
      </c>
      <c r="M107" s="78">
        <v>5</v>
      </c>
      <c r="N107" s="138"/>
      <c r="O107"/>
      <c r="P107" s="309"/>
      <c r="Q107" s="294"/>
      <c r="R107" s="77"/>
      <c r="S107" s="77" t="s">
        <v>20</v>
      </c>
      <c r="T107" s="64">
        <v>573.74</v>
      </c>
      <c r="U107" s="77"/>
      <c r="V107" s="78">
        <v>0</v>
      </c>
      <c r="W107" s="78">
        <v>860.61</v>
      </c>
      <c r="X107" s="143">
        <v>860.61</v>
      </c>
      <c r="Y107" s="77"/>
      <c r="Z107" s="78">
        <v>3</v>
      </c>
      <c r="AA107" s="78">
        <v>5</v>
      </c>
      <c r="AB107" s="138"/>
      <c r="AC107" s="31"/>
    </row>
    <row r="108" spans="2:29" x14ac:dyDescent="0.25">
      <c r="B108" s="309"/>
      <c r="C108" s="294"/>
      <c r="D108" s="77"/>
      <c r="E108" s="77" t="s">
        <v>89</v>
      </c>
      <c r="F108" s="64">
        <v>649.87</v>
      </c>
      <c r="G108" s="77"/>
      <c r="H108" s="78">
        <v>0</v>
      </c>
      <c r="I108" s="78">
        <v>974.81</v>
      </c>
      <c r="J108" s="143">
        <v>974.81</v>
      </c>
      <c r="K108" s="77"/>
      <c r="L108" s="78">
        <v>3</v>
      </c>
      <c r="M108" s="78">
        <v>5</v>
      </c>
      <c r="N108" s="138"/>
      <c r="O108"/>
      <c r="P108" s="309"/>
      <c r="Q108" s="294"/>
      <c r="R108" s="77"/>
      <c r="S108" s="77" t="s">
        <v>89</v>
      </c>
      <c r="T108" s="64">
        <v>618.91999999999996</v>
      </c>
      <c r="U108" s="77"/>
      <c r="V108" s="78">
        <v>0</v>
      </c>
      <c r="W108" s="78">
        <v>928.38</v>
      </c>
      <c r="X108" s="143">
        <v>928.38</v>
      </c>
      <c r="Y108" s="77"/>
      <c r="Z108" s="78">
        <v>3</v>
      </c>
      <c r="AA108" s="78">
        <v>5</v>
      </c>
      <c r="AB108" s="138"/>
      <c r="AC108" s="31"/>
    </row>
    <row r="109" spans="2:29" x14ac:dyDescent="0.25">
      <c r="B109" s="309"/>
      <c r="C109" s="294"/>
      <c r="D109" s="77"/>
      <c r="E109" s="77"/>
      <c r="F109" s="77"/>
      <c r="G109" s="77"/>
      <c r="H109" s="78"/>
      <c r="I109" s="78"/>
      <c r="J109" s="79"/>
      <c r="K109" s="77"/>
      <c r="L109" s="78"/>
      <c r="M109" s="78"/>
      <c r="N109" s="138"/>
      <c r="O109"/>
      <c r="P109" s="309"/>
      <c r="Q109" s="294"/>
      <c r="R109" s="77"/>
      <c r="S109" s="77"/>
      <c r="T109" s="77"/>
      <c r="U109" s="77"/>
      <c r="V109" s="78"/>
      <c r="W109" s="78"/>
      <c r="X109" s="79"/>
      <c r="Y109" s="77"/>
      <c r="Z109" s="78"/>
      <c r="AA109" s="78"/>
      <c r="AB109" s="138"/>
      <c r="AC109" s="31"/>
    </row>
    <row r="110" spans="2:29" x14ac:dyDescent="0.25">
      <c r="B110" s="309"/>
      <c r="C110" s="294"/>
      <c r="D110" s="77"/>
      <c r="E110" s="77" t="s">
        <v>90</v>
      </c>
      <c r="F110" s="77"/>
      <c r="G110" s="77"/>
      <c r="H110" s="78"/>
      <c r="I110" s="78"/>
      <c r="J110" s="79"/>
      <c r="K110" s="77"/>
      <c r="L110" s="78"/>
      <c r="M110" s="78"/>
      <c r="N110" s="138"/>
      <c r="O110"/>
      <c r="P110" s="309"/>
      <c r="Q110" s="294"/>
      <c r="R110" s="77"/>
      <c r="S110" s="77" t="s">
        <v>90</v>
      </c>
      <c r="T110" s="77"/>
      <c r="U110" s="77"/>
      <c r="V110" s="78"/>
      <c r="W110" s="78"/>
      <c r="X110" s="79"/>
      <c r="Y110" s="77"/>
      <c r="Z110" s="78"/>
      <c r="AA110" s="78"/>
      <c r="AB110" s="138"/>
      <c r="AC110" s="31"/>
    </row>
    <row r="111" spans="2:29" x14ac:dyDescent="0.25">
      <c r="B111" s="309"/>
      <c r="C111" s="294"/>
      <c r="D111" s="77"/>
      <c r="E111" s="77" t="s">
        <v>79</v>
      </c>
      <c r="F111" s="64">
        <v>501.42</v>
      </c>
      <c r="G111" s="77"/>
      <c r="H111" s="78">
        <v>0</v>
      </c>
      <c r="I111" s="78">
        <v>752.13</v>
      </c>
      <c r="J111" s="143">
        <v>752.13</v>
      </c>
      <c r="K111" s="77"/>
      <c r="L111" s="78">
        <v>3</v>
      </c>
      <c r="M111" s="78">
        <v>5</v>
      </c>
      <c r="N111" s="138"/>
      <c r="O111"/>
      <c r="P111" s="309"/>
      <c r="Q111" s="294"/>
      <c r="R111" s="77"/>
      <c r="S111" s="77" t="s">
        <v>79</v>
      </c>
      <c r="T111" s="64">
        <v>477.54</v>
      </c>
      <c r="U111" s="77"/>
      <c r="V111" s="78">
        <v>0</v>
      </c>
      <c r="W111" s="78">
        <v>716.31</v>
      </c>
      <c r="X111" s="143">
        <v>716.31</v>
      </c>
      <c r="Y111" s="77"/>
      <c r="Z111" s="78">
        <v>3</v>
      </c>
      <c r="AA111" s="78">
        <v>5</v>
      </c>
      <c r="AB111" s="138"/>
      <c r="AC111" s="31"/>
    </row>
    <row r="112" spans="2:29" x14ac:dyDescent="0.25">
      <c r="B112" s="309"/>
      <c r="C112" s="294"/>
      <c r="D112" s="77"/>
      <c r="E112" s="77" t="s">
        <v>19</v>
      </c>
      <c r="F112" s="64">
        <v>626.78</v>
      </c>
      <c r="G112" s="77"/>
      <c r="H112" s="78">
        <v>0</v>
      </c>
      <c r="I112" s="141">
        <v>940.17</v>
      </c>
      <c r="J112" s="142">
        <v>940.17</v>
      </c>
      <c r="K112" s="77"/>
      <c r="L112" s="78">
        <v>3</v>
      </c>
      <c r="M112" s="78">
        <v>5</v>
      </c>
      <c r="N112" s="138"/>
      <c r="O112"/>
      <c r="P112" s="309"/>
      <c r="Q112" s="294"/>
      <c r="R112" s="77"/>
      <c r="S112" s="77" t="s">
        <v>19</v>
      </c>
      <c r="T112" s="64">
        <v>596.92999999999995</v>
      </c>
      <c r="U112" s="77"/>
      <c r="V112" s="78">
        <v>0</v>
      </c>
      <c r="W112" s="141">
        <v>895.4</v>
      </c>
      <c r="X112" s="142">
        <v>895.4</v>
      </c>
      <c r="Y112" s="77"/>
      <c r="Z112" s="78">
        <v>3</v>
      </c>
      <c r="AA112" s="78">
        <v>5</v>
      </c>
      <c r="AB112" s="138"/>
      <c r="AC112" s="31"/>
    </row>
    <row r="113" spans="2:29" x14ac:dyDescent="0.25">
      <c r="B113" s="309"/>
      <c r="C113" s="294"/>
      <c r="D113" s="77"/>
      <c r="E113" s="77" t="s">
        <v>20</v>
      </c>
      <c r="F113" s="64">
        <v>701.99</v>
      </c>
      <c r="G113" s="77"/>
      <c r="H113" s="78">
        <v>0</v>
      </c>
      <c r="I113" s="78">
        <v>1052.99</v>
      </c>
      <c r="J113" s="143">
        <v>1052.99</v>
      </c>
      <c r="K113" s="77"/>
      <c r="L113" s="78">
        <v>3</v>
      </c>
      <c r="M113" s="78">
        <v>5</v>
      </c>
      <c r="N113" s="138"/>
      <c r="O113"/>
      <c r="P113" s="309"/>
      <c r="Q113" s="294"/>
      <c r="R113" s="77"/>
      <c r="S113" s="77" t="s">
        <v>20</v>
      </c>
      <c r="T113" s="64">
        <v>668.56</v>
      </c>
      <c r="U113" s="77"/>
      <c r="V113" s="78">
        <v>0</v>
      </c>
      <c r="W113" s="78">
        <v>1002.84</v>
      </c>
      <c r="X113" s="143">
        <v>1002.84</v>
      </c>
      <c r="Y113" s="77"/>
      <c r="Z113" s="78">
        <v>3</v>
      </c>
      <c r="AA113" s="78">
        <v>5</v>
      </c>
      <c r="AB113" s="138"/>
      <c r="AC113" s="31"/>
    </row>
    <row r="114" spans="2:29" x14ac:dyDescent="0.25">
      <c r="B114" s="309"/>
      <c r="C114" s="294"/>
      <c r="D114" s="77"/>
      <c r="E114" s="77" t="s">
        <v>89</v>
      </c>
      <c r="F114" s="64">
        <v>752.14</v>
      </c>
      <c r="G114" s="77"/>
      <c r="H114" s="78">
        <v>0</v>
      </c>
      <c r="I114" s="78">
        <v>1128.21</v>
      </c>
      <c r="J114" s="143">
        <v>1128.21</v>
      </c>
      <c r="K114" s="77"/>
      <c r="L114" s="78">
        <v>3</v>
      </c>
      <c r="M114" s="78">
        <v>5</v>
      </c>
      <c r="N114" s="138"/>
      <c r="O114"/>
      <c r="P114" s="309"/>
      <c r="Q114" s="294"/>
      <c r="R114" s="77"/>
      <c r="S114" s="77" t="s">
        <v>89</v>
      </c>
      <c r="T114" s="64">
        <v>716.32</v>
      </c>
      <c r="U114" s="77"/>
      <c r="V114" s="78">
        <v>0</v>
      </c>
      <c r="W114" s="78">
        <v>1074.48</v>
      </c>
      <c r="X114" s="143">
        <v>1074.48</v>
      </c>
      <c r="Y114" s="77"/>
      <c r="Z114" s="78">
        <v>3</v>
      </c>
      <c r="AA114" s="78">
        <v>5</v>
      </c>
      <c r="AB114" s="138"/>
      <c r="AC114" s="31"/>
    </row>
    <row r="115" spans="2:29" x14ac:dyDescent="0.25">
      <c r="B115" s="309"/>
      <c r="C115" s="294"/>
      <c r="D115" s="77"/>
      <c r="E115" s="77"/>
      <c r="F115" s="77"/>
      <c r="G115" s="77"/>
      <c r="H115" s="78"/>
      <c r="I115" s="78"/>
      <c r="J115" s="79"/>
      <c r="K115" s="77"/>
      <c r="L115" s="78"/>
      <c r="M115" s="78"/>
      <c r="N115" s="138"/>
      <c r="O115"/>
      <c r="P115" s="309"/>
      <c r="Q115" s="294"/>
      <c r="R115" s="77"/>
      <c r="S115" s="77"/>
      <c r="T115" s="77"/>
      <c r="U115" s="77"/>
      <c r="V115" s="78"/>
      <c r="W115" s="78"/>
      <c r="X115" s="79"/>
      <c r="Y115" s="77"/>
      <c r="Z115" s="78"/>
      <c r="AA115" s="78"/>
      <c r="AB115" s="138"/>
      <c r="AC115" s="31"/>
    </row>
    <row r="116" spans="2:29" x14ac:dyDescent="0.25">
      <c r="B116" s="309"/>
      <c r="C116" s="294"/>
      <c r="D116" s="77"/>
      <c r="E116" s="58"/>
      <c r="F116" s="58"/>
      <c r="G116" s="58"/>
      <c r="H116" s="59"/>
      <c r="I116" s="59"/>
      <c r="J116" s="60"/>
      <c r="K116" s="58"/>
      <c r="L116" s="59"/>
      <c r="M116" s="59"/>
      <c r="N116" s="138"/>
      <c r="O116"/>
      <c r="P116" s="309"/>
      <c r="Q116" s="294"/>
      <c r="R116" s="77"/>
      <c r="S116" s="58"/>
      <c r="T116" s="58"/>
      <c r="U116" s="58"/>
      <c r="V116" s="59"/>
      <c r="W116" s="59"/>
      <c r="X116" s="60"/>
      <c r="Y116" s="58"/>
      <c r="Z116" s="59"/>
      <c r="AA116" s="59"/>
      <c r="AB116" s="138"/>
      <c r="AC116" s="31"/>
    </row>
    <row r="117" spans="2:29" x14ac:dyDescent="0.25">
      <c r="B117" s="309"/>
      <c r="C117" s="294"/>
      <c r="D117" s="77" t="s">
        <v>95</v>
      </c>
      <c r="E117" s="77" t="s">
        <v>87</v>
      </c>
      <c r="F117" s="77"/>
      <c r="G117" s="77"/>
      <c r="H117" s="78"/>
      <c r="I117" s="78"/>
      <c r="J117" s="79"/>
      <c r="K117" s="77"/>
      <c r="L117" s="78"/>
      <c r="M117" s="78"/>
      <c r="N117" s="138"/>
      <c r="O117"/>
      <c r="P117" s="309"/>
      <c r="Q117" s="294"/>
      <c r="R117" s="77" t="s">
        <v>95</v>
      </c>
      <c r="S117" s="77" t="s">
        <v>87</v>
      </c>
      <c r="T117" s="77"/>
      <c r="U117" s="77"/>
      <c r="V117" s="78"/>
      <c r="W117" s="78"/>
      <c r="X117" s="79"/>
      <c r="Y117" s="77"/>
      <c r="Z117" s="78"/>
      <c r="AA117" s="78"/>
      <c r="AB117" s="138"/>
      <c r="AC117" s="31"/>
    </row>
    <row r="118" spans="2:29" x14ac:dyDescent="0.25">
      <c r="B118" s="309"/>
      <c r="C118" s="294"/>
      <c r="D118" s="77" t="s">
        <v>96</v>
      </c>
      <c r="E118" s="77" t="s">
        <v>79</v>
      </c>
      <c r="F118" s="64">
        <v>448.06</v>
      </c>
      <c r="G118" s="77"/>
      <c r="H118" s="78">
        <v>0</v>
      </c>
      <c r="I118" s="78">
        <v>672.09</v>
      </c>
      <c r="J118" s="143">
        <v>672.09</v>
      </c>
      <c r="K118" s="77"/>
      <c r="L118" s="78">
        <v>3</v>
      </c>
      <c r="M118" s="78">
        <v>5</v>
      </c>
      <c r="N118" s="138"/>
      <c r="O118"/>
      <c r="P118" s="309"/>
      <c r="Q118" s="294"/>
      <c r="R118" s="77" t="s">
        <v>96</v>
      </c>
      <c r="S118" s="77" t="s">
        <v>79</v>
      </c>
      <c r="T118" s="64">
        <v>408.5</v>
      </c>
      <c r="U118" s="77"/>
      <c r="V118" s="78">
        <v>0</v>
      </c>
      <c r="W118" s="78">
        <v>612.75</v>
      </c>
      <c r="X118" s="143">
        <v>612.75</v>
      </c>
      <c r="Y118" s="77"/>
      <c r="Z118" s="78">
        <v>3</v>
      </c>
      <c r="AA118" s="78">
        <v>5</v>
      </c>
      <c r="AB118" s="138"/>
      <c r="AC118" s="31"/>
    </row>
    <row r="119" spans="2:29" x14ac:dyDescent="0.25">
      <c r="B119" s="309"/>
      <c r="C119" s="294"/>
      <c r="D119" s="77"/>
      <c r="E119" s="77" t="s">
        <v>19</v>
      </c>
      <c r="F119" s="64">
        <v>452.93</v>
      </c>
      <c r="G119" s="77"/>
      <c r="H119" s="78">
        <v>0</v>
      </c>
      <c r="I119" s="141">
        <v>679.4</v>
      </c>
      <c r="J119" s="142">
        <v>679.4</v>
      </c>
      <c r="K119" s="77"/>
      <c r="L119" s="78">
        <v>3</v>
      </c>
      <c r="M119" s="78">
        <v>5</v>
      </c>
      <c r="N119" s="138"/>
      <c r="O119"/>
      <c r="P119" s="309"/>
      <c r="Q119" s="294"/>
      <c r="R119" s="77"/>
      <c r="S119" s="77" t="s">
        <v>19</v>
      </c>
      <c r="T119" s="64">
        <v>431.36</v>
      </c>
      <c r="U119" s="77"/>
      <c r="V119" s="78">
        <v>0</v>
      </c>
      <c r="W119" s="78">
        <v>647.04</v>
      </c>
      <c r="X119" s="143">
        <v>647.04</v>
      </c>
      <c r="Y119" s="77"/>
      <c r="Z119" s="78">
        <v>3</v>
      </c>
      <c r="AA119" s="78">
        <v>5</v>
      </c>
      <c r="AB119" s="138"/>
      <c r="AC119" s="31"/>
    </row>
    <row r="120" spans="2:29" x14ac:dyDescent="0.25">
      <c r="B120" s="309"/>
      <c r="C120" s="294"/>
      <c r="D120" s="77"/>
      <c r="E120" s="77" t="s">
        <v>20</v>
      </c>
      <c r="F120" s="64">
        <v>504.23</v>
      </c>
      <c r="G120" s="77"/>
      <c r="H120" s="78">
        <v>0</v>
      </c>
      <c r="I120" s="78">
        <v>756.35</v>
      </c>
      <c r="J120" s="143">
        <v>756.35</v>
      </c>
      <c r="K120" s="77"/>
      <c r="L120" s="78">
        <v>3</v>
      </c>
      <c r="M120" s="78">
        <v>5</v>
      </c>
      <c r="N120" s="138"/>
      <c r="O120"/>
      <c r="P120" s="309"/>
      <c r="Q120" s="294"/>
      <c r="R120" s="77"/>
      <c r="S120" s="77" t="s">
        <v>20</v>
      </c>
      <c r="T120" s="64">
        <v>480.22</v>
      </c>
      <c r="U120" s="77"/>
      <c r="V120" s="78">
        <v>0</v>
      </c>
      <c r="W120" s="78">
        <v>720.33</v>
      </c>
      <c r="X120" s="143">
        <v>720.33</v>
      </c>
      <c r="Y120" s="77"/>
      <c r="Z120" s="78">
        <v>3</v>
      </c>
      <c r="AA120" s="78">
        <v>5</v>
      </c>
      <c r="AB120" s="138"/>
      <c r="AC120" s="31"/>
    </row>
    <row r="121" spans="2:29" x14ac:dyDescent="0.25">
      <c r="B121" s="309"/>
      <c r="C121" s="294"/>
      <c r="D121" s="77"/>
      <c r="E121" s="77" t="s">
        <v>89</v>
      </c>
      <c r="F121" s="64">
        <v>543.95000000000005</v>
      </c>
      <c r="G121" s="77"/>
      <c r="H121" s="78">
        <v>0</v>
      </c>
      <c r="I121" s="78">
        <v>815.93</v>
      </c>
      <c r="J121" s="143">
        <v>815.93</v>
      </c>
      <c r="K121" s="77"/>
      <c r="L121" s="78">
        <v>3</v>
      </c>
      <c r="M121" s="78">
        <v>5</v>
      </c>
      <c r="N121" s="138"/>
      <c r="O121"/>
      <c r="P121" s="309"/>
      <c r="Q121" s="294"/>
      <c r="R121" s="77"/>
      <c r="S121" s="77" t="s">
        <v>89</v>
      </c>
      <c r="T121" s="64">
        <v>518.04999999999995</v>
      </c>
      <c r="U121" s="77"/>
      <c r="V121" s="78">
        <v>0</v>
      </c>
      <c r="W121" s="78">
        <v>777.08</v>
      </c>
      <c r="X121" s="143">
        <v>777.08</v>
      </c>
      <c r="Y121" s="77"/>
      <c r="Z121" s="78">
        <v>3</v>
      </c>
      <c r="AA121" s="78">
        <v>5</v>
      </c>
      <c r="AB121" s="138"/>
      <c r="AC121" s="31"/>
    </row>
    <row r="122" spans="2:29" x14ac:dyDescent="0.25">
      <c r="B122" s="309"/>
      <c r="C122" s="294"/>
      <c r="D122" s="77"/>
      <c r="E122" s="77"/>
      <c r="F122" s="77"/>
      <c r="G122" s="77"/>
      <c r="H122" s="78"/>
      <c r="I122" s="78"/>
      <c r="J122" s="79"/>
      <c r="K122" s="77"/>
      <c r="L122" s="78"/>
      <c r="M122" s="78"/>
      <c r="N122" s="138"/>
      <c r="O122"/>
      <c r="P122" s="309"/>
      <c r="Q122" s="294"/>
      <c r="R122" s="77"/>
      <c r="S122" s="77"/>
      <c r="T122" s="77"/>
      <c r="U122" s="77"/>
      <c r="V122" s="78"/>
      <c r="W122" s="78"/>
      <c r="X122" s="79"/>
      <c r="Y122" s="77"/>
      <c r="Z122" s="78"/>
      <c r="AA122" s="78"/>
      <c r="AB122" s="138"/>
      <c r="AC122" s="31"/>
    </row>
    <row r="123" spans="2:29" x14ac:dyDescent="0.25">
      <c r="B123" s="309"/>
      <c r="C123" s="294"/>
      <c r="D123" s="77"/>
      <c r="E123" s="77" t="s">
        <v>90</v>
      </c>
      <c r="F123" s="77"/>
      <c r="G123" s="77"/>
      <c r="H123" s="78"/>
      <c r="I123" s="78"/>
      <c r="J123" s="79"/>
      <c r="K123" s="77"/>
      <c r="L123" s="78"/>
      <c r="M123" s="78"/>
      <c r="N123" s="138"/>
      <c r="O123"/>
      <c r="P123" s="309"/>
      <c r="Q123" s="294"/>
      <c r="R123" s="77"/>
      <c r="S123" s="77" t="s">
        <v>90</v>
      </c>
      <c r="T123" s="77"/>
      <c r="U123" s="77"/>
      <c r="V123" s="78"/>
      <c r="W123" s="78"/>
      <c r="X123" s="79"/>
      <c r="Y123" s="77"/>
      <c r="Z123" s="78"/>
      <c r="AA123" s="78"/>
      <c r="AB123" s="138"/>
      <c r="AC123" s="31"/>
    </row>
    <row r="124" spans="2:29" x14ac:dyDescent="0.25">
      <c r="B124" s="309"/>
      <c r="C124" s="294"/>
      <c r="D124" s="77"/>
      <c r="E124" s="77" t="s">
        <v>79</v>
      </c>
      <c r="F124" s="64">
        <v>479.32</v>
      </c>
      <c r="G124" s="77"/>
      <c r="H124" s="78">
        <v>0</v>
      </c>
      <c r="I124" s="141">
        <v>718.98</v>
      </c>
      <c r="J124" s="142">
        <v>718.98</v>
      </c>
      <c r="K124" s="77"/>
      <c r="L124" s="78">
        <v>3</v>
      </c>
      <c r="M124" s="78">
        <v>5</v>
      </c>
      <c r="N124" s="138"/>
      <c r="O124"/>
      <c r="P124" s="309"/>
      <c r="Q124" s="294"/>
      <c r="R124" s="77"/>
      <c r="S124" s="77" t="s">
        <v>79</v>
      </c>
      <c r="T124" s="64">
        <v>437</v>
      </c>
      <c r="U124" s="77"/>
      <c r="V124" s="78">
        <v>0</v>
      </c>
      <c r="W124" s="141">
        <v>655.5</v>
      </c>
      <c r="X124" s="142">
        <v>655.5</v>
      </c>
      <c r="Y124" s="77"/>
      <c r="Z124" s="78">
        <v>3</v>
      </c>
      <c r="AA124" s="78">
        <v>5</v>
      </c>
      <c r="AB124" s="138"/>
      <c r="AC124" s="31"/>
    </row>
    <row r="125" spans="2:29" x14ac:dyDescent="0.25">
      <c r="B125" s="309"/>
      <c r="C125" s="294"/>
      <c r="D125" s="77"/>
      <c r="E125" s="77" t="s">
        <v>19</v>
      </c>
      <c r="F125" s="64">
        <v>501.42</v>
      </c>
      <c r="G125" s="77"/>
      <c r="H125" s="78">
        <v>0</v>
      </c>
      <c r="I125" s="78">
        <v>752.13</v>
      </c>
      <c r="J125" s="143">
        <v>752.13</v>
      </c>
      <c r="K125" s="77"/>
      <c r="L125" s="78">
        <v>3</v>
      </c>
      <c r="M125" s="78">
        <v>5</v>
      </c>
      <c r="N125" s="138"/>
      <c r="O125"/>
      <c r="P125" s="309"/>
      <c r="Q125" s="294"/>
      <c r="R125" s="77"/>
      <c r="S125" s="77" t="s">
        <v>19</v>
      </c>
      <c r="T125" s="64">
        <v>477.54</v>
      </c>
      <c r="U125" s="77"/>
      <c r="V125" s="78">
        <v>0</v>
      </c>
      <c r="W125" s="78">
        <v>716.31</v>
      </c>
      <c r="X125" s="143">
        <v>716.31</v>
      </c>
      <c r="Y125" s="77"/>
      <c r="Z125" s="78">
        <v>3</v>
      </c>
      <c r="AA125" s="78">
        <v>5</v>
      </c>
      <c r="AB125" s="138"/>
      <c r="AC125" s="31"/>
    </row>
    <row r="126" spans="2:29" x14ac:dyDescent="0.25">
      <c r="B126" s="309"/>
      <c r="C126" s="294"/>
      <c r="D126" s="77"/>
      <c r="E126" s="77" t="s">
        <v>20</v>
      </c>
      <c r="F126" s="64">
        <v>561.59</v>
      </c>
      <c r="G126" s="77"/>
      <c r="H126" s="78">
        <v>0</v>
      </c>
      <c r="I126" s="78">
        <v>842.39</v>
      </c>
      <c r="J126" s="143">
        <v>842.39</v>
      </c>
      <c r="K126" s="77"/>
      <c r="L126" s="78">
        <v>3</v>
      </c>
      <c r="M126" s="78">
        <v>5</v>
      </c>
      <c r="N126" s="138"/>
      <c r="O126"/>
      <c r="P126" s="309"/>
      <c r="Q126" s="294"/>
      <c r="R126" s="77"/>
      <c r="S126" s="77" t="s">
        <v>20</v>
      </c>
      <c r="T126" s="64">
        <v>534.85</v>
      </c>
      <c r="U126" s="77"/>
      <c r="V126" s="78">
        <v>0</v>
      </c>
      <c r="W126" s="78">
        <v>802.28</v>
      </c>
      <c r="X126" s="143">
        <v>802.28</v>
      </c>
      <c r="Y126" s="77"/>
      <c r="Z126" s="78">
        <v>3</v>
      </c>
      <c r="AA126" s="78">
        <v>5</v>
      </c>
      <c r="AB126" s="138"/>
      <c r="AC126" s="31"/>
    </row>
    <row r="127" spans="2:29" x14ac:dyDescent="0.25">
      <c r="B127" s="309"/>
      <c r="C127" s="294"/>
      <c r="D127" s="77"/>
      <c r="E127" s="77" t="s">
        <v>89</v>
      </c>
      <c r="F127" s="64">
        <v>601.70000000000005</v>
      </c>
      <c r="G127" s="77"/>
      <c r="H127" s="78">
        <v>0</v>
      </c>
      <c r="I127" s="78">
        <v>902.55</v>
      </c>
      <c r="J127" s="143">
        <v>902.55</v>
      </c>
      <c r="K127" s="77"/>
      <c r="L127" s="78">
        <v>3</v>
      </c>
      <c r="M127" s="78">
        <v>5</v>
      </c>
      <c r="N127" s="138"/>
      <c r="O127"/>
      <c r="P127" s="309"/>
      <c r="Q127" s="294"/>
      <c r="R127" s="77"/>
      <c r="S127" s="77" t="s">
        <v>89</v>
      </c>
      <c r="T127" s="64">
        <v>573.04999999999995</v>
      </c>
      <c r="U127" s="77"/>
      <c r="V127" s="78">
        <v>0</v>
      </c>
      <c r="W127" s="78">
        <v>859.58</v>
      </c>
      <c r="X127" s="143">
        <v>859.58</v>
      </c>
      <c r="Y127" s="77"/>
      <c r="Z127" s="78">
        <v>3</v>
      </c>
      <c r="AA127" s="78">
        <v>5</v>
      </c>
      <c r="AB127" s="138"/>
      <c r="AC127" s="31"/>
    </row>
    <row r="128" spans="2:29" x14ac:dyDescent="0.25">
      <c r="B128" s="309"/>
      <c r="C128" s="294"/>
      <c r="D128" s="77"/>
      <c r="E128" s="77"/>
      <c r="F128" s="77"/>
      <c r="G128" s="77"/>
      <c r="H128" s="78"/>
      <c r="I128" s="78"/>
      <c r="J128" s="79"/>
      <c r="K128" s="77"/>
      <c r="L128" s="78"/>
      <c r="M128" s="78"/>
      <c r="N128" s="138"/>
      <c r="O128"/>
      <c r="P128" s="309"/>
      <c r="Q128" s="294"/>
      <c r="R128" s="77"/>
      <c r="S128" s="77"/>
      <c r="T128" s="77"/>
      <c r="U128" s="77"/>
      <c r="V128" s="78"/>
      <c r="W128" s="78"/>
      <c r="X128" s="79"/>
      <c r="Y128" s="77"/>
      <c r="Z128" s="78"/>
      <c r="AA128" s="78"/>
      <c r="AB128" s="138"/>
      <c r="AC128" s="31"/>
    </row>
    <row r="129" spans="2:29" ht="14.25" thickBot="1" x14ac:dyDescent="0.3">
      <c r="B129" s="309"/>
      <c r="C129" s="294"/>
      <c r="D129" s="80"/>
      <c r="E129" s="80"/>
      <c r="F129" s="278"/>
      <c r="G129" s="80"/>
      <c r="H129" s="81"/>
      <c r="I129" s="81"/>
      <c r="J129" s="82"/>
      <c r="K129" s="80"/>
      <c r="L129" s="81"/>
      <c r="M129" s="81"/>
      <c r="N129" s="144"/>
      <c r="O129"/>
      <c r="P129" s="309"/>
      <c r="Q129" s="294"/>
      <c r="R129" s="80"/>
      <c r="S129" s="80"/>
      <c r="T129" s="80"/>
      <c r="U129" s="80"/>
      <c r="V129" s="81"/>
      <c r="W129" s="81"/>
      <c r="X129" s="82"/>
      <c r="Y129" s="80"/>
      <c r="Z129" s="81"/>
      <c r="AA129" s="81"/>
      <c r="AB129" s="144"/>
      <c r="AC129" s="31"/>
    </row>
    <row r="130" spans="2:29" ht="14.25" thickTop="1" x14ac:dyDescent="0.25">
      <c r="B130" s="309"/>
      <c r="C130" s="294"/>
      <c r="D130" s="77"/>
      <c r="E130" s="77"/>
      <c r="F130" s="77"/>
      <c r="G130" s="77"/>
      <c r="H130" s="78"/>
      <c r="I130" s="78"/>
      <c r="J130" s="79"/>
      <c r="K130" s="77"/>
      <c r="L130" s="78"/>
      <c r="M130" s="78"/>
      <c r="N130" s="138"/>
      <c r="O130"/>
      <c r="P130" s="309"/>
      <c r="Q130" s="294"/>
      <c r="R130" s="77"/>
      <c r="S130" s="77"/>
      <c r="T130" s="77"/>
      <c r="U130" s="77"/>
      <c r="V130" s="78"/>
      <c r="W130" s="78"/>
      <c r="X130" s="79"/>
      <c r="Y130" s="77"/>
      <c r="Z130" s="78"/>
      <c r="AA130" s="78"/>
      <c r="AB130" s="138"/>
      <c r="AC130" s="31"/>
    </row>
    <row r="131" spans="2:29" x14ac:dyDescent="0.25">
      <c r="B131" s="309"/>
      <c r="C131" s="294"/>
      <c r="D131" s="77"/>
      <c r="E131" s="77" t="s">
        <v>97</v>
      </c>
      <c r="F131" s="77"/>
      <c r="G131" s="77"/>
      <c r="H131" s="78" t="s">
        <v>111</v>
      </c>
      <c r="I131" s="77" t="s">
        <v>128</v>
      </c>
      <c r="J131" s="137"/>
      <c r="K131" s="77"/>
      <c r="L131" s="78"/>
      <c r="M131" s="78"/>
      <c r="N131" s="138"/>
      <c r="O131"/>
      <c r="P131" s="309"/>
      <c r="Q131" s="294"/>
      <c r="R131" s="77"/>
      <c r="S131" s="77" t="s">
        <v>97</v>
      </c>
      <c r="T131" s="77"/>
      <c r="U131" s="77"/>
      <c r="V131" s="78" t="s">
        <v>111</v>
      </c>
      <c r="W131" s="77" t="s">
        <v>66</v>
      </c>
      <c r="X131" s="137"/>
      <c r="Y131" s="77"/>
      <c r="Z131" s="78"/>
      <c r="AA131" s="78"/>
      <c r="AB131" s="138"/>
      <c r="AC131" s="31"/>
    </row>
    <row r="132" spans="2:29" x14ac:dyDescent="0.25">
      <c r="B132" s="309"/>
      <c r="C132" s="294"/>
      <c r="D132" s="77"/>
      <c r="E132" s="77"/>
      <c r="F132" s="77"/>
      <c r="G132" s="77"/>
      <c r="H132" s="78"/>
      <c r="I132" s="77"/>
      <c r="J132" s="137"/>
      <c r="K132" s="77"/>
      <c r="L132" s="78"/>
      <c r="M132" s="78"/>
      <c r="N132" s="138"/>
      <c r="O132"/>
      <c r="P132" s="309"/>
      <c r="Q132" s="294"/>
      <c r="R132" s="77"/>
      <c r="S132" s="77"/>
      <c r="T132" s="77"/>
      <c r="U132" s="77"/>
      <c r="V132" s="78"/>
      <c r="W132" s="77"/>
      <c r="X132" s="137"/>
      <c r="Y132" s="77"/>
      <c r="Z132" s="78"/>
      <c r="AA132" s="78"/>
      <c r="AB132" s="138"/>
      <c r="AC132" s="31"/>
    </row>
    <row r="133" spans="2:29" x14ac:dyDescent="0.25">
      <c r="B133" s="309"/>
      <c r="C133" s="294"/>
      <c r="D133" s="77"/>
      <c r="E133" s="77"/>
      <c r="F133" s="77" t="s">
        <v>73</v>
      </c>
      <c r="G133" s="77"/>
      <c r="H133" s="78" t="s">
        <v>74</v>
      </c>
      <c r="I133" s="78" t="s">
        <v>75</v>
      </c>
      <c r="J133" s="139" t="s">
        <v>110</v>
      </c>
      <c r="K133" s="77"/>
      <c r="L133" s="78" t="s">
        <v>76</v>
      </c>
      <c r="M133" s="78" t="s">
        <v>77</v>
      </c>
      <c r="N133" s="138"/>
      <c r="O133"/>
      <c r="P133" s="309"/>
      <c r="Q133" s="294"/>
      <c r="R133" s="77"/>
      <c r="S133" s="77"/>
      <c r="T133" s="77" t="s">
        <v>73</v>
      </c>
      <c r="U133" s="77"/>
      <c r="V133" s="78" t="s">
        <v>74</v>
      </c>
      <c r="W133" s="78" t="s">
        <v>75</v>
      </c>
      <c r="X133" s="139" t="s">
        <v>110</v>
      </c>
      <c r="Y133" s="77"/>
      <c r="Z133" s="78" t="s">
        <v>76</v>
      </c>
      <c r="AA133" s="78" t="s">
        <v>77</v>
      </c>
      <c r="AB133" s="138"/>
      <c r="AC133" s="31"/>
    </row>
    <row r="134" spans="2:29" x14ac:dyDescent="0.25">
      <c r="B134" s="309"/>
      <c r="C134" s="294"/>
      <c r="D134" s="77" t="s">
        <v>86</v>
      </c>
      <c r="E134" s="77" t="s">
        <v>87</v>
      </c>
      <c r="F134" s="77"/>
      <c r="G134" s="77"/>
      <c r="H134" s="78"/>
      <c r="I134" s="77"/>
      <c r="J134" s="140"/>
      <c r="K134" s="77"/>
      <c r="L134" s="78"/>
      <c r="M134" s="78"/>
      <c r="N134" s="138"/>
      <c r="O134"/>
      <c r="P134" s="309"/>
      <c r="Q134" s="294"/>
      <c r="R134" s="77" t="s">
        <v>86</v>
      </c>
      <c r="S134" s="77" t="s">
        <v>87</v>
      </c>
      <c r="T134" s="77"/>
      <c r="U134" s="77"/>
      <c r="V134" s="78"/>
      <c r="W134" s="77"/>
      <c r="X134" s="140"/>
      <c r="Y134" s="77"/>
      <c r="Z134" s="78"/>
      <c r="AA134" s="78"/>
      <c r="AB134" s="138"/>
      <c r="AC134" s="31"/>
    </row>
    <row r="135" spans="2:29" x14ac:dyDescent="0.25">
      <c r="B135" s="309"/>
      <c r="C135" s="294"/>
      <c r="D135" s="77" t="s">
        <v>88</v>
      </c>
      <c r="E135" s="77" t="s">
        <v>79</v>
      </c>
      <c r="F135" s="64">
        <v>507.54</v>
      </c>
      <c r="G135" s="77"/>
      <c r="H135" s="78">
        <v>0</v>
      </c>
      <c r="I135" s="141">
        <v>761.31</v>
      </c>
      <c r="J135" s="142">
        <v>761.31</v>
      </c>
      <c r="K135" s="77"/>
      <c r="L135" s="78">
        <v>3</v>
      </c>
      <c r="M135" s="78">
        <v>5</v>
      </c>
      <c r="N135" s="138"/>
      <c r="O135"/>
      <c r="P135" s="309"/>
      <c r="Q135" s="294"/>
      <c r="R135" s="77" t="s">
        <v>88</v>
      </c>
      <c r="S135" s="77" t="s">
        <v>79</v>
      </c>
      <c r="T135" s="64">
        <v>483.37</v>
      </c>
      <c r="U135" s="77"/>
      <c r="V135" s="78">
        <v>0</v>
      </c>
      <c r="W135" s="141">
        <v>725.06</v>
      </c>
      <c r="X135" s="142">
        <v>725.06</v>
      </c>
      <c r="Y135" s="77"/>
      <c r="Z135" s="78">
        <v>3</v>
      </c>
      <c r="AA135" s="78">
        <v>5</v>
      </c>
      <c r="AB135" s="138"/>
      <c r="AC135" s="31"/>
    </row>
    <row r="136" spans="2:29" x14ac:dyDescent="0.25">
      <c r="B136" s="309"/>
      <c r="C136" s="294"/>
      <c r="D136" s="77"/>
      <c r="E136" s="77" t="s">
        <v>19</v>
      </c>
      <c r="F136" s="64">
        <v>578.71</v>
      </c>
      <c r="G136" s="77"/>
      <c r="H136" s="78">
        <v>0</v>
      </c>
      <c r="I136" s="78">
        <v>868.07</v>
      </c>
      <c r="J136" s="143">
        <v>868.07</v>
      </c>
      <c r="K136" s="77"/>
      <c r="L136" s="78">
        <v>3</v>
      </c>
      <c r="M136" s="78">
        <v>5</v>
      </c>
      <c r="N136" s="138"/>
      <c r="O136"/>
      <c r="P136" s="309"/>
      <c r="Q136" s="294"/>
      <c r="R136" s="77"/>
      <c r="S136" s="77" t="s">
        <v>19</v>
      </c>
      <c r="T136" s="64">
        <v>551.15</v>
      </c>
      <c r="U136" s="77"/>
      <c r="V136" s="78">
        <v>0</v>
      </c>
      <c r="W136" s="78">
        <v>826.73</v>
      </c>
      <c r="X136" s="143">
        <v>826.73</v>
      </c>
      <c r="Y136" s="77"/>
      <c r="Z136" s="78">
        <v>3</v>
      </c>
      <c r="AA136" s="78">
        <v>5</v>
      </c>
      <c r="AB136" s="138"/>
      <c r="AC136" s="31"/>
    </row>
    <row r="137" spans="2:29" x14ac:dyDescent="0.25">
      <c r="B137" s="309"/>
      <c r="C137" s="294"/>
      <c r="D137" s="77"/>
      <c r="E137" s="77" t="s">
        <v>20</v>
      </c>
      <c r="F137" s="64">
        <v>644.35</v>
      </c>
      <c r="G137" s="77"/>
      <c r="H137" s="78">
        <v>0</v>
      </c>
      <c r="I137" s="78">
        <v>966.53</v>
      </c>
      <c r="J137" s="143">
        <v>966.53</v>
      </c>
      <c r="K137" s="77"/>
      <c r="L137" s="78">
        <v>3</v>
      </c>
      <c r="M137" s="78">
        <v>5</v>
      </c>
      <c r="N137" s="138"/>
      <c r="O137"/>
      <c r="P137" s="309"/>
      <c r="Q137" s="294"/>
      <c r="R137" s="77"/>
      <c r="S137" s="77" t="s">
        <v>20</v>
      </c>
      <c r="T137" s="64">
        <v>613.66999999999996</v>
      </c>
      <c r="U137" s="77"/>
      <c r="V137" s="78">
        <v>0</v>
      </c>
      <c r="W137" s="78">
        <v>920.51</v>
      </c>
      <c r="X137" s="143">
        <v>920.51</v>
      </c>
      <c r="Y137" s="77"/>
      <c r="Z137" s="78">
        <v>3</v>
      </c>
      <c r="AA137" s="78">
        <v>5</v>
      </c>
      <c r="AB137" s="138"/>
      <c r="AC137" s="31"/>
    </row>
    <row r="138" spans="2:29" x14ac:dyDescent="0.25">
      <c r="B138" s="309"/>
      <c r="C138" s="294"/>
      <c r="D138" s="77"/>
      <c r="E138" s="77" t="s">
        <v>89</v>
      </c>
      <c r="F138" s="64">
        <v>695.11</v>
      </c>
      <c r="G138" s="77"/>
      <c r="H138" s="78">
        <v>0</v>
      </c>
      <c r="I138" s="78">
        <v>1042.67</v>
      </c>
      <c r="J138" s="143">
        <v>1042.67</v>
      </c>
      <c r="K138" s="77"/>
      <c r="L138" s="78">
        <v>3</v>
      </c>
      <c r="M138" s="78">
        <v>5</v>
      </c>
      <c r="N138" s="138"/>
      <c r="O138"/>
      <c r="P138" s="309"/>
      <c r="Q138" s="294"/>
      <c r="R138" s="77"/>
      <c r="S138" s="77" t="s">
        <v>89</v>
      </c>
      <c r="T138" s="64">
        <v>662.01</v>
      </c>
      <c r="U138" s="77"/>
      <c r="V138" s="78">
        <v>0</v>
      </c>
      <c r="W138" s="78">
        <v>993.02</v>
      </c>
      <c r="X138" s="143">
        <v>993.02</v>
      </c>
      <c r="Y138" s="77"/>
      <c r="Z138" s="78">
        <v>3</v>
      </c>
      <c r="AA138" s="78">
        <v>5</v>
      </c>
      <c r="AB138" s="138"/>
      <c r="AC138" s="31"/>
    </row>
    <row r="139" spans="2:29" x14ac:dyDescent="0.25">
      <c r="B139" s="309"/>
      <c r="C139" s="294"/>
      <c r="D139" s="77"/>
      <c r="E139" s="77"/>
      <c r="F139" s="77"/>
      <c r="G139" s="77"/>
      <c r="H139" s="78"/>
      <c r="I139" s="78"/>
      <c r="J139" s="79"/>
      <c r="K139" s="77"/>
      <c r="L139" s="78"/>
      <c r="M139" s="78"/>
      <c r="N139" s="138"/>
      <c r="O139"/>
      <c r="P139" s="309"/>
      <c r="Q139" s="294"/>
      <c r="R139" s="77"/>
      <c r="S139" s="77"/>
      <c r="T139" s="77"/>
      <c r="U139" s="77"/>
      <c r="V139" s="78"/>
      <c r="W139" s="78"/>
      <c r="X139" s="79"/>
      <c r="Y139" s="77"/>
      <c r="Z139" s="78"/>
      <c r="AA139" s="78"/>
      <c r="AB139" s="138"/>
      <c r="AC139" s="31"/>
    </row>
    <row r="140" spans="2:29" x14ac:dyDescent="0.25">
      <c r="B140" s="309"/>
      <c r="C140" s="294"/>
      <c r="D140" s="77"/>
      <c r="E140" s="77" t="s">
        <v>90</v>
      </c>
      <c r="F140" s="77"/>
      <c r="G140" s="77"/>
      <c r="H140" s="78"/>
      <c r="I140" s="77"/>
      <c r="J140" s="140"/>
      <c r="K140" s="77"/>
      <c r="L140" s="78"/>
      <c r="M140" s="78"/>
      <c r="N140" s="138"/>
      <c r="O140"/>
      <c r="P140" s="309"/>
      <c r="Q140" s="294"/>
      <c r="R140" s="77"/>
      <c r="S140" s="77" t="s">
        <v>90</v>
      </c>
      <c r="T140" s="77"/>
      <c r="U140" s="77"/>
      <c r="V140" s="78"/>
      <c r="W140" s="77"/>
      <c r="X140" s="140"/>
      <c r="Y140" s="77"/>
      <c r="Z140" s="78"/>
      <c r="AA140" s="78"/>
      <c r="AB140" s="138"/>
      <c r="AC140" s="31"/>
    </row>
    <row r="141" spans="2:29" x14ac:dyDescent="0.25">
      <c r="B141" s="309"/>
      <c r="C141" s="294"/>
      <c r="D141" s="77"/>
      <c r="E141" s="77" t="s">
        <v>79</v>
      </c>
      <c r="F141" s="64">
        <v>597.80999999999995</v>
      </c>
      <c r="G141" s="77"/>
      <c r="H141" s="78">
        <v>0</v>
      </c>
      <c r="I141" s="141">
        <v>896.72</v>
      </c>
      <c r="J141" s="142">
        <v>896.72</v>
      </c>
      <c r="K141" s="77"/>
      <c r="L141" s="78">
        <v>3</v>
      </c>
      <c r="M141" s="78">
        <v>5</v>
      </c>
      <c r="N141" s="138"/>
      <c r="O141"/>
      <c r="P141" s="309"/>
      <c r="Q141" s="294"/>
      <c r="R141" s="77"/>
      <c r="S141" s="77" t="s">
        <v>79</v>
      </c>
      <c r="T141" s="64">
        <v>569.34</v>
      </c>
      <c r="U141" s="77"/>
      <c r="V141" s="78">
        <v>0</v>
      </c>
      <c r="W141" s="141">
        <v>854.01</v>
      </c>
      <c r="X141" s="142">
        <v>854.01</v>
      </c>
      <c r="Y141" s="77"/>
      <c r="Z141" s="78">
        <v>3</v>
      </c>
      <c r="AA141" s="78">
        <v>5</v>
      </c>
      <c r="AB141" s="138"/>
      <c r="AC141" s="31"/>
    </row>
    <row r="142" spans="2:29" x14ac:dyDescent="0.25">
      <c r="B142" s="309"/>
      <c r="C142" s="294"/>
      <c r="D142" s="77"/>
      <c r="E142" s="77" t="s">
        <v>19</v>
      </c>
      <c r="F142" s="64">
        <v>747.12</v>
      </c>
      <c r="G142" s="77"/>
      <c r="H142" s="78">
        <v>0</v>
      </c>
      <c r="I142" s="78">
        <v>1120.68</v>
      </c>
      <c r="J142" s="143">
        <v>1120.68</v>
      </c>
      <c r="K142" s="77"/>
      <c r="L142" s="78">
        <v>3</v>
      </c>
      <c r="M142" s="78">
        <v>5</v>
      </c>
      <c r="N142" s="138"/>
      <c r="O142"/>
      <c r="P142" s="309"/>
      <c r="Q142" s="294"/>
      <c r="R142" s="77"/>
      <c r="S142" s="77" t="s">
        <v>19</v>
      </c>
      <c r="T142" s="64">
        <v>646.80999999999995</v>
      </c>
      <c r="U142" s="77"/>
      <c r="V142" s="78">
        <v>0</v>
      </c>
      <c r="W142" s="78">
        <v>970.22</v>
      </c>
      <c r="X142" s="143">
        <v>970.22</v>
      </c>
      <c r="Y142" s="77"/>
      <c r="Z142" s="78">
        <v>3</v>
      </c>
      <c r="AA142" s="78">
        <v>5</v>
      </c>
      <c r="AB142" s="138"/>
      <c r="AC142" s="31"/>
    </row>
    <row r="143" spans="2:29" x14ac:dyDescent="0.25">
      <c r="B143" s="309"/>
      <c r="C143" s="294"/>
      <c r="D143" s="77"/>
      <c r="E143" s="77" t="s">
        <v>20</v>
      </c>
      <c r="F143" s="64">
        <v>836.82</v>
      </c>
      <c r="G143" s="77"/>
      <c r="H143" s="78">
        <v>0</v>
      </c>
      <c r="I143" s="78">
        <v>1255.23</v>
      </c>
      <c r="J143" s="143">
        <v>1255.23</v>
      </c>
      <c r="K143" s="77"/>
      <c r="L143" s="78">
        <v>3</v>
      </c>
      <c r="M143" s="78">
        <v>5</v>
      </c>
      <c r="N143" s="138"/>
      <c r="O143"/>
      <c r="P143" s="309"/>
      <c r="Q143" s="294"/>
      <c r="R143" s="77"/>
      <c r="S143" s="77" t="s">
        <v>20</v>
      </c>
      <c r="T143" s="64">
        <v>724.27</v>
      </c>
      <c r="U143" s="77"/>
      <c r="V143" s="78">
        <v>0</v>
      </c>
      <c r="W143" s="78">
        <v>1086.4100000000001</v>
      </c>
      <c r="X143" s="143">
        <v>1086.4100000000001</v>
      </c>
      <c r="Y143" s="77"/>
      <c r="Z143" s="78">
        <v>3</v>
      </c>
      <c r="AA143" s="78">
        <v>5</v>
      </c>
      <c r="AB143" s="138"/>
      <c r="AC143" s="31"/>
    </row>
    <row r="144" spans="2:29" x14ac:dyDescent="0.25">
      <c r="B144" s="309"/>
      <c r="C144" s="294"/>
      <c r="D144" s="77"/>
      <c r="E144" s="77" t="s">
        <v>89</v>
      </c>
      <c r="F144" s="64">
        <v>896.43</v>
      </c>
      <c r="G144" s="77"/>
      <c r="H144" s="78">
        <v>0</v>
      </c>
      <c r="I144" s="78">
        <v>1344.65</v>
      </c>
      <c r="J144" s="143">
        <v>1344.65</v>
      </c>
      <c r="K144" s="77"/>
      <c r="L144" s="78">
        <v>3</v>
      </c>
      <c r="M144" s="78">
        <v>5</v>
      </c>
      <c r="N144" s="138"/>
      <c r="O144"/>
      <c r="P144" s="309"/>
      <c r="Q144" s="294"/>
      <c r="R144" s="77"/>
      <c r="S144" s="77" t="s">
        <v>89</v>
      </c>
      <c r="T144" s="64">
        <v>776.27</v>
      </c>
      <c r="U144" s="77"/>
      <c r="V144" s="78">
        <v>0</v>
      </c>
      <c r="W144" s="78">
        <v>1164.4100000000001</v>
      </c>
      <c r="X144" s="143">
        <v>1164.4100000000001</v>
      </c>
      <c r="Y144" s="77"/>
      <c r="Z144" s="78">
        <v>3</v>
      </c>
      <c r="AA144" s="78">
        <v>5</v>
      </c>
      <c r="AB144" s="138"/>
      <c r="AC144" s="31"/>
    </row>
    <row r="145" spans="2:29" x14ac:dyDescent="0.25">
      <c r="B145" s="309"/>
      <c r="C145" s="294"/>
      <c r="D145" s="77"/>
      <c r="E145" s="77"/>
      <c r="F145" s="77"/>
      <c r="G145" s="77"/>
      <c r="H145" s="78"/>
      <c r="I145" s="78"/>
      <c r="J145" s="79"/>
      <c r="K145" s="77"/>
      <c r="L145" s="78"/>
      <c r="M145" s="78"/>
      <c r="N145" s="138"/>
      <c r="O145"/>
      <c r="P145" s="309"/>
      <c r="Q145" s="294"/>
      <c r="R145" s="77"/>
      <c r="S145" s="77"/>
      <c r="T145" s="77"/>
      <c r="U145" s="77"/>
      <c r="V145" s="78"/>
      <c r="W145" s="78"/>
      <c r="X145" s="79"/>
      <c r="Y145" s="77"/>
      <c r="Z145" s="78"/>
      <c r="AA145" s="78"/>
      <c r="AB145" s="138"/>
      <c r="AC145" s="31"/>
    </row>
    <row r="146" spans="2:29" x14ac:dyDescent="0.25">
      <c r="B146" s="309"/>
      <c r="C146" s="294"/>
      <c r="D146" s="77"/>
      <c r="E146" s="58"/>
      <c r="F146" s="58"/>
      <c r="G146" s="58"/>
      <c r="H146" s="59"/>
      <c r="I146" s="59"/>
      <c r="J146" s="60"/>
      <c r="K146" s="58"/>
      <c r="L146" s="59"/>
      <c r="M146" s="59"/>
      <c r="N146" s="138"/>
      <c r="O146"/>
      <c r="P146" s="309"/>
      <c r="Q146" s="294"/>
      <c r="R146" s="77"/>
      <c r="S146" s="58"/>
      <c r="T146" s="58"/>
      <c r="U146" s="58"/>
      <c r="V146" s="59"/>
      <c r="W146" s="59"/>
      <c r="X146" s="60"/>
      <c r="Y146" s="58"/>
      <c r="Z146" s="59"/>
      <c r="AA146" s="59"/>
      <c r="AB146" s="138"/>
      <c r="AC146" s="31"/>
    </row>
    <row r="147" spans="2:29" x14ac:dyDescent="0.25">
      <c r="B147" s="309"/>
      <c r="C147" s="294"/>
      <c r="D147" s="77" t="s">
        <v>91</v>
      </c>
      <c r="E147" s="77" t="s">
        <v>87</v>
      </c>
      <c r="F147" s="77"/>
      <c r="G147" s="77"/>
      <c r="H147" s="78"/>
      <c r="I147" s="78"/>
      <c r="J147" s="79"/>
      <c r="K147" s="77"/>
      <c r="L147" s="78"/>
      <c r="M147" s="78"/>
      <c r="N147" s="138"/>
      <c r="O147"/>
      <c r="P147" s="309"/>
      <c r="Q147" s="294"/>
      <c r="R147" s="77" t="s">
        <v>91</v>
      </c>
      <c r="S147" s="77" t="s">
        <v>87</v>
      </c>
      <c r="T147" s="77"/>
      <c r="U147" s="77"/>
      <c r="V147" s="78"/>
      <c r="W147" s="78"/>
      <c r="X147" s="79"/>
      <c r="Y147" s="77"/>
      <c r="Z147" s="78"/>
      <c r="AA147" s="78"/>
      <c r="AB147" s="138"/>
      <c r="AC147" s="31"/>
    </row>
    <row r="148" spans="2:29" x14ac:dyDescent="0.25">
      <c r="B148" s="309"/>
      <c r="C148" s="294"/>
      <c r="D148" s="77" t="s">
        <v>92</v>
      </c>
      <c r="E148" s="77" t="s">
        <v>79</v>
      </c>
      <c r="F148" s="64">
        <v>502.03</v>
      </c>
      <c r="G148" s="77"/>
      <c r="H148" s="78">
        <v>0</v>
      </c>
      <c r="I148" s="78">
        <v>753.05</v>
      </c>
      <c r="J148" s="143">
        <v>753.05</v>
      </c>
      <c r="K148" s="77"/>
      <c r="L148" s="78">
        <v>3</v>
      </c>
      <c r="M148" s="78">
        <v>5</v>
      </c>
      <c r="N148" s="138"/>
      <c r="O148"/>
      <c r="P148" s="309"/>
      <c r="Q148" s="294"/>
      <c r="R148" s="77" t="s">
        <v>92</v>
      </c>
      <c r="S148" s="77" t="s">
        <v>79</v>
      </c>
      <c r="T148" s="64">
        <v>478.12</v>
      </c>
      <c r="U148" s="77"/>
      <c r="V148" s="78">
        <v>0</v>
      </c>
      <c r="W148" s="78">
        <v>717.18</v>
      </c>
      <c r="X148" s="143">
        <v>717.18</v>
      </c>
      <c r="Y148" s="77"/>
      <c r="Z148" s="78">
        <v>3</v>
      </c>
      <c r="AA148" s="78">
        <v>5</v>
      </c>
      <c r="AB148" s="138"/>
      <c r="AC148" s="31"/>
    </row>
    <row r="149" spans="2:29" x14ac:dyDescent="0.25">
      <c r="B149" s="309"/>
      <c r="C149" s="294"/>
      <c r="D149" s="77"/>
      <c r="E149" s="77" t="s">
        <v>19</v>
      </c>
      <c r="F149" s="64">
        <v>572.64</v>
      </c>
      <c r="G149" s="77"/>
      <c r="H149" s="78">
        <v>0</v>
      </c>
      <c r="I149" s="78">
        <v>858.96</v>
      </c>
      <c r="J149" s="143">
        <v>858.96</v>
      </c>
      <c r="K149" s="77"/>
      <c r="L149" s="78">
        <v>3</v>
      </c>
      <c r="M149" s="78">
        <v>5</v>
      </c>
      <c r="N149" s="138"/>
      <c r="O149"/>
      <c r="P149" s="309"/>
      <c r="Q149" s="294"/>
      <c r="R149" s="77"/>
      <c r="S149" s="77" t="s">
        <v>19</v>
      </c>
      <c r="T149" s="64">
        <v>545.37</v>
      </c>
      <c r="U149" s="77"/>
      <c r="V149" s="78">
        <v>0</v>
      </c>
      <c r="W149" s="78">
        <v>818.06</v>
      </c>
      <c r="X149" s="143">
        <v>818.06</v>
      </c>
      <c r="Y149" s="77"/>
      <c r="Z149" s="78">
        <v>3</v>
      </c>
      <c r="AA149" s="78">
        <v>5</v>
      </c>
      <c r="AB149" s="138"/>
      <c r="AC149" s="31"/>
    </row>
    <row r="150" spans="2:29" x14ac:dyDescent="0.25">
      <c r="B150" s="309"/>
      <c r="C150" s="294"/>
      <c r="D150" s="77"/>
      <c r="E150" s="77" t="s">
        <v>20</v>
      </c>
      <c r="F150" s="64">
        <v>637.73</v>
      </c>
      <c r="G150" s="77"/>
      <c r="H150" s="78">
        <v>0</v>
      </c>
      <c r="I150" s="141">
        <v>956.6</v>
      </c>
      <c r="J150" s="142">
        <v>956.6</v>
      </c>
      <c r="K150" s="77"/>
      <c r="L150" s="78">
        <v>3</v>
      </c>
      <c r="M150" s="78">
        <v>5</v>
      </c>
      <c r="N150" s="138"/>
      <c r="O150"/>
      <c r="P150" s="309"/>
      <c r="Q150" s="294"/>
      <c r="R150" s="77"/>
      <c r="S150" s="77" t="s">
        <v>20</v>
      </c>
      <c r="T150" s="64">
        <v>607.36</v>
      </c>
      <c r="U150" s="77"/>
      <c r="V150" s="78">
        <v>0</v>
      </c>
      <c r="W150" s="78">
        <v>911.04</v>
      </c>
      <c r="X150" s="143">
        <v>911.04</v>
      </c>
      <c r="Y150" s="77"/>
      <c r="Z150" s="78">
        <v>3</v>
      </c>
      <c r="AA150" s="78">
        <v>5</v>
      </c>
      <c r="AB150" s="138"/>
      <c r="AC150" s="31"/>
    </row>
    <row r="151" spans="2:29" x14ac:dyDescent="0.25">
      <c r="B151" s="309"/>
      <c r="C151" s="294"/>
      <c r="D151" s="77"/>
      <c r="E151" s="77" t="s">
        <v>89</v>
      </c>
      <c r="F151" s="64">
        <v>687.94</v>
      </c>
      <c r="G151" s="77"/>
      <c r="H151" s="78">
        <v>0</v>
      </c>
      <c r="I151" s="78">
        <v>1031.9100000000001</v>
      </c>
      <c r="J151" s="143">
        <v>1031.9100000000001</v>
      </c>
      <c r="K151" s="77"/>
      <c r="L151" s="78">
        <v>3</v>
      </c>
      <c r="M151" s="78">
        <v>5</v>
      </c>
      <c r="N151" s="138"/>
      <c r="O151"/>
      <c r="P151" s="309"/>
      <c r="Q151" s="294"/>
      <c r="R151" s="77"/>
      <c r="S151" s="77" t="s">
        <v>89</v>
      </c>
      <c r="T151" s="64">
        <v>655.17999999999995</v>
      </c>
      <c r="U151" s="77"/>
      <c r="V151" s="78">
        <v>0</v>
      </c>
      <c r="W151" s="78">
        <v>982.77</v>
      </c>
      <c r="X151" s="143">
        <v>982.77</v>
      </c>
      <c r="Y151" s="77"/>
      <c r="Z151" s="78">
        <v>3</v>
      </c>
      <c r="AA151" s="78">
        <v>5</v>
      </c>
      <c r="AB151" s="138"/>
      <c r="AC151" s="31"/>
    </row>
    <row r="152" spans="2:29" x14ac:dyDescent="0.25">
      <c r="B152" s="309"/>
      <c r="C152" s="294"/>
      <c r="D152" s="77"/>
      <c r="E152" s="77"/>
      <c r="F152" s="77"/>
      <c r="G152" s="77"/>
      <c r="H152" s="78"/>
      <c r="I152" s="78"/>
      <c r="J152" s="79"/>
      <c r="K152" s="77"/>
      <c r="L152" s="78"/>
      <c r="M152" s="78"/>
      <c r="N152" s="138"/>
      <c r="O152"/>
      <c r="P152" s="309"/>
      <c r="Q152" s="294"/>
      <c r="R152" s="77"/>
      <c r="S152" s="77"/>
      <c r="T152" s="77"/>
      <c r="U152" s="77"/>
      <c r="V152" s="78"/>
      <c r="W152" s="78"/>
      <c r="X152" s="79"/>
      <c r="Y152" s="77"/>
      <c r="Z152" s="78"/>
      <c r="AA152" s="78"/>
      <c r="AB152" s="138"/>
      <c r="AC152" s="31"/>
    </row>
    <row r="153" spans="2:29" x14ac:dyDescent="0.25">
      <c r="B153" s="309"/>
      <c r="C153" s="294"/>
      <c r="D153" s="77"/>
      <c r="E153" s="77" t="s">
        <v>90</v>
      </c>
      <c r="F153" s="77"/>
      <c r="G153" s="77"/>
      <c r="H153" s="78"/>
      <c r="I153" s="78"/>
      <c r="J153" s="79"/>
      <c r="K153" s="77"/>
      <c r="L153" s="78"/>
      <c r="M153" s="78"/>
      <c r="N153" s="138"/>
      <c r="O153"/>
      <c r="P153" s="309"/>
      <c r="Q153" s="294"/>
      <c r="R153" s="77"/>
      <c r="S153" s="77" t="s">
        <v>90</v>
      </c>
      <c r="T153" s="77"/>
      <c r="U153" s="77"/>
      <c r="V153" s="78"/>
      <c r="W153" s="78"/>
      <c r="X153" s="79"/>
      <c r="Y153" s="77"/>
      <c r="Z153" s="78"/>
      <c r="AA153" s="78"/>
      <c r="AB153" s="138"/>
      <c r="AC153" s="31"/>
    </row>
    <row r="154" spans="2:29" x14ac:dyDescent="0.25">
      <c r="B154" s="309"/>
      <c r="C154" s="294"/>
      <c r="D154" s="77"/>
      <c r="E154" s="77" t="s">
        <v>79</v>
      </c>
      <c r="F154" s="64">
        <v>576.07000000000005</v>
      </c>
      <c r="G154" s="77"/>
      <c r="H154" s="78">
        <v>0</v>
      </c>
      <c r="I154" s="78">
        <v>864.11</v>
      </c>
      <c r="J154" s="143">
        <v>864.11</v>
      </c>
      <c r="K154" s="77"/>
      <c r="L154" s="78">
        <v>3</v>
      </c>
      <c r="M154" s="78">
        <v>5</v>
      </c>
      <c r="N154" s="138"/>
      <c r="O154"/>
      <c r="P154" s="309"/>
      <c r="Q154" s="294"/>
      <c r="R154" s="77"/>
      <c r="S154" s="77" t="s">
        <v>79</v>
      </c>
      <c r="T154" s="64">
        <v>498.77</v>
      </c>
      <c r="U154" s="77"/>
      <c r="V154" s="78">
        <v>0</v>
      </c>
      <c r="W154" s="78">
        <v>748.16</v>
      </c>
      <c r="X154" s="143">
        <v>748.16</v>
      </c>
      <c r="Y154" s="77"/>
      <c r="Z154" s="78">
        <v>3</v>
      </c>
      <c r="AA154" s="78">
        <v>5</v>
      </c>
      <c r="AB154" s="138"/>
      <c r="AC154" s="31"/>
    </row>
    <row r="155" spans="2:29" x14ac:dyDescent="0.25">
      <c r="B155" s="309"/>
      <c r="C155" s="294"/>
      <c r="D155" s="77"/>
      <c r="E155" s="77" t="s">
        <v>19</v>
      </c>
      <c r="F155" s="64">
        <v>720.37</v>
      </c>
      <c r="G155" s="77"/>
      <c r="H155" s="78">
        <v>0</v>
      </c>
      <c r="I155" s="78">
        <v>1080.56</v>
      </c>
      <c r="J155" s="143">
        <v>1080.56</v>
      </c>
      <c r="K155" s="77"/>
      <c r="L155" s="78">
        <v>3</v>
      </c>
      <c r="M155" s="78">
        <v>5</v>
      </c>
      <c r="N155" s="138"/>
      <c r="O155"/>
      <c r="P155" s="309"/>
      <c r="Q155" s="294"/>
      <c r="R155" s="77"/>
      <c r="S155" s="77" t="s">
        <v>19</v>
      </c>
      <c r="T155" s="64">
        <v>623.46</v>
      </c>
      <c r="U155" s="77"/>
      <c r="V155" s="78">
        <v>0</v>
      </c>
      <c r="W155" s="78">
        <v>935.19</v>
      </c>
      <c r="X155" s="143">
        <v>935.19</v>
      </c>
      <c r="Y155" s="77"/>
      <c r="Z155" s="78">
        <v>3</v>
      </c>
      <c r="AA155" s="78">
        <v>5</v>
      </c>
      <c r="AB155" s="138"/>
      <c r="AC155" s="31"/>
    </row>
    <row r="156" spans="2:29" x14ac:dyDescent="0.25">
      <c r="B156" s="309"/>
      <c r="C156" s="294"/>
      <c r="D156" s="77"/>
      <c r="E156" s="77" t="s">
        <v>20</v>
      </c>
      <c r="F156" s="64">
        <v>806.73</v>
      </c>
      <c r="G156" s="77"/>
      <c r="H156" s="78">
        <v>0</v>
      </c>
      <c r="I156" s="141">
        <v>1210.0999999999999</v>
      </c>
      <c r="J156" s="142">
        <v>1210.0999999999999</v>
      </c>
      <c r="K156" s="77"/>
      <c r="L156" s="78">
        <v>3</v>
      </c>
      <c r="M156" s="78">
        <v>5</v>
      </c>
      <c r="N156" s="138"/>
      <c r="O156"/>
      <c r="P156" s="309"/>
      <c r="Q156" s="294"/>
      <c r="R156" s="77"/>
      <c r="S156" s="77" t="s">
        <v>20</v>
      </c>
      <c r="T156" s="64">
        <v>698.27</v>
      </c>
      <c r="U156" s="77"/>
      <c r="V156" s="78">
        <v>0</v>
      </c>
      <c r="W156" s="78">
        <v>1047.4100000000001</v>
      </c>
      <c r="X156" s="143">
        <v>1047.4100000000001</v>
      </c>
      <c r="Y156" s="77"/>
      <c r="Z156" s="78">
        <v>3</v>
      </c>
      <c r="AA156" s="78">
        <v>5</v>
      </c>
      <c r="AB156" s="138"/>
      <c r="AC156" s="31"/>
    </row>
    <row r="157" spans="2:29" x14ac:dyDescent="0.25">
      <c r="B157" s="309"/>
      <c r="C157" s="294"/>
      <c r="D157" s="77"/>
      <c r="E157" s="77" t="s">
        <v>89</v>
      </c>
      <c r="F157" s="64">
        <v>864.12</v>
      </c>
      <c r="G157" s="77"/>
      <c r="H157" s="78">
        <v>0</v>
      </c>
      <c r="I157" s="78">
        <v>1296.18</v>
      </c>
      <c r="J157" s="143">
        <v>1296.18</v>
      </c>
      <c r="K157" s="77"/>
      <c r="L157" s="78">
        <v>3</v>
      </c>
      <c r="M157" s="78">
        <v>5</v>
      </c>
      <c r="N157" s="138"/>
      <c r="O157"/>
      <c r="P157" s="309"/>
      <c r="Q157" s="294"/>
      <c r="R157" s="77"/>
      <c r="S157" s="77" t="s">
        <v>89</v>
      </c>
      <c r="T157" s="64">
        <v>748.15</v>
      </c>
      <c r="U157" s="77"/>
      <c r="V157" s="78">
        <v>0</v>
      </c>
      <c r="W157" s="78">
        <v>1122.23</v>
      </c>
      <c r="X157" s="143">
        <v>1122.23</v>
      </c>
      <c r="Y157" s="77"/>
      <c r="Z157" s="78">
        <v>3</v>
      </c>
      <c r="AA157" s="78">
        <v>5</v>
      </c>
      <c r="AB157" s="138"/>
      <c r="AC157" s="31"/>
    </row>
    <row r="158" spans="2:29" x14ac:dyDescent="0.25">
      <c r="B158" s="309"/>
      <c r="C158" s="294"/>
      <c r="D158" s="77"/>
      <c r="E158" s="77"/>
      <c r="F158" s="77"/>
      <c r="G158" s="77"/>
      <c r="H158" s="78"/>
      <c r="I158" s="78"/>
      <c r="J158" s="79"/>
      <c r="K158" s="77"/>
      <c r="L158" s="78"/>
      <c r="M158" s="78"/>
      <c r="N158" s="138"/>
      <c r="O158"/>
      <c r="P158" s="309"/>
      <c r="Q158" s="294"/>
      <c r="R158" s="77"/>
      <c r="S158" s="77"/>
      <c r="T158" s="77"/>
      <c r="U158" s="77"/>
      <c r="V158" s="78"/>
      <c r="W158" s="78"/>
      <c r="X158" s="79"/>
      <c r="Y158" s="77"/>
      <c r="Z158" s="78"/>
      <c r="AA158" s="78"/>
      <c r="AB158" s="138"/>
      <c r="AC158" s="31"/>
    </row>
    <row r="159" spans="2:29" x14ac:dyDescent="0.25">
      <c r="B159" s="309"/>
      <c r="C159" s="294"/>
      <c r="D159" s="77"/>
      <c r="E159" s="58"/>
      <c r="F159" s="58"/>
      <c r="G159" s="58"/>
      <c r="H159" s="59"/>
      <c r="I159" s="59"/>
      <c r="J159" s="60"/>
      <c r="K159" s="58"/>
      <c r="L159" s="59"/>
      <c r="M159" s="59"/>
      <c r="N159" s="138"/>
      <c r="O159"/>
      <c r="P159" s="309"/>
      <c r="Q159" s="294"/>
      <c r="R159" s="77"/>
      <c r="S159" s="58"/>
      <c r="T159" s="58"/>
      <c r="U159" s="58"/>
      <c r="V159" s="59"/>
      <c r="W159" s="59"/>
      <c r="X159" s="60"/>
      <c r="Y159" s="58"/>
      <c r="Z159" s="59"/>
      <c r="AA159" s="59"/>
      <c r="AB159" s="138"/>
      <c r="AC159" s="31"/>
    </row>
    <row r="160" spans="2:29" x14ac:dyDescent="0.25">
      <c r="B160" s="309"/>
      <c r="C160" s="294"/>
      <c r="D160" s="77" t="s">
        <v>93</v>
      </c>
      <c r="E160" s="77" t="s">
        <v>87</v>
      </c>
      <c r="F160" s="77"/>
      <c r="G160" s="77"/>
      <c r="H160" s="78"/>
      <c r="I160" s="78"/>
      <c r="J160" s="79"/>
      <c r="K160" s="77"/>
      <c r="L160" s="78"/>
      <c r="M160" s="78"/>
      <c r="N160" s="138"/>
      <c r="O160"/>
      <c r="P160" s="309"/>
      <c r="Q160" s="294"/>
      <c r="R160" s="77" t="s">
        <v>93</v>
      </c>
      <c r="S160" s="77" t="s">
        <v>87</v>
      </c>
      <c r="T160" s="77"/>
      <c r="U160" s="77"/>
      <c r="V160" s="78"/>
      <c r="W160" s="78"/>
      <c r="X160" s="79"/>
      <c r="Y160" s="77"/>
      <c r="Z160" s="78"/>
      <c r="AA160" s="78"/>
      <c r="AB160" s="138"/>
      <c r="AC160" s="31"/>
    </row>
    <row r="161" spans="2:29" x14ac:dyDescent="0.25">
      <c r="B161" s="309"/>
      <c r="C161" s="294"/>
      <c r="D161" s="77" t="s">
        <v>94</v>
      </c>
      <c r="E161" s="77" t="s">
        <v>79</v>
      </c>
      <c r="F161" s="64">
        <v>474.44</v>
      </c>
      <c r="G161" s="77"/>
      <c r="H161" s="78">
        <v>0</v>
      </c>
      <c r="I161" s="78">
        <v>711.66</v>
      </c>
      <c r="J161" s="143">
        <v>711.66</v>
      </c>
      <c r="K161" s="77"/>
      <c r="L161" s="78">
        <v>3</v>
      </c>
      <c r="M161" s="78">
        <v>5</v>
      </c>
      <c r="N161" s="138"/>
      <c r="O161"/>
      <c r="P161" s="309"/>
      <c r="Q161" s="294"/>
      <c r="R161" s="77" t="s">
        <v>94</v>
      </c>
      <c r="S161" s="77" t="s">
        <v>79</v>
      </c>
      <c r="T161" s="64">
        <v>451.85</v>
      </c>
      <c r="U161" s="77"/>
      <c r="V161" s="78">
        <v>0</v>
      </c>
      <c r="W161" s="78">
        <v>677.78</v>
      </c>
      <c r="X161" s="143">
        <v>677.78</v>
      </c>
      <c r="Y161" s="77"/>
      <c r="Z161" s="78">
        <v>3</v>
      </c>
      <c r="AA161" s="78">
        <v>5</v>
      </c>
      <c r="AB161" s="138"/>
      <c r="AC161" s="31"/>
    </row>
    <row r="162" spans="2:29" x14ac:dyDescent="0.25">
      <c r="B162" s="309"/>
      <c r="C162" s="294"/>
      <c r="D162" s="77"/>
      <c r="E162" s="77" t="s">
        <v>19</v>
      </c>
      <c r="F162" s="64">
        <v>540.63</v>
      </c>
      <c r="G162" s="77"/>
      <c r="H162" s="78">
        <v>0</v>
      </c>
      <c r="I162" s="78">
        <v>810.95</v>
      </c>
      <c r="J162" s="143">
        <v>810.95</v>
      </c>
      <c r="K162" s="77"/>
      <c r="L162" s="78">
        <v>3</v>
      </c>
      <c r="M162" s="78">
        <v>5</v>
      </c>
      <c r="N162" s="138"/>
      <c r="O162"/>
      <c r="P162" s="309"/>
      <c r="Q162" s="294"/>
      <c r="R162" s="77"/>
      <c r="S162" s="77" t="s">
        <v>19</v>
      </c>
      <c r="T162" s="64">
        <v>514.89</v>
      </c>
      <c r="U162" s="77"/>
      <c r="V162" s="78">
        <v>0</v>
      </c>
      <c r="W162" s="78">
        <v>772.34</v>
      </c>
      <c r="X162" s="143">
        <v>772.34</v>
      </c>
      <c r="Y162" s="77"/>
      <c r="Z162" s="78">
        <v>3</v>
      </c>
      <c r="AA162" s="78">
        <v>5</v>
      </c>
      <c r="AB162" s="138"/>
      <c r="AC162" s="31"/>
    </row>
    <row r="163" spans="2:29" x14ac:dyDescent="0.25">
      <c r="B163" s="309"/>
      <c r="C163" s="294"/>
      <c r="D163" s="77"/>
      <c r="E163" s="77" t="s">
        <v>20</v>
      </c>
      <c r="F163" s="64">
        <v>602.42999999999995</v>
      </c>
      <c r="G163" s="77"/>
      <c r="H163" s="78">
        <v>0</v>
      </c>
      <c r="I163" s="78">
        <v>903.65</v>
      </c>
      <c r="J163" s="143">
        <v>903.65</v>
      </c>
      <c r="K163" s="77"/>
      <c r="L163" s="78">
        <v>3</v>
      </c>
      <c r="M163" s="78">
        <v>5</v>
      </c>
      <c r="N163" s="138"/>
      <c r="O163"/>
      <c r="P163" s="309"/>
      <c r="Q163" s="294"/>
      <c r="R163" s="77"/>
      <c r="S163" s="77" t="s">
        <v>20</v>
      </c>
      <c r="T163" s="64">
        <v>573.74</v>
      </c>
      <c r="U163" s="77"/>
      <c r="V163" s="78">
        <v>0</v>
      </c>
      <c r="W163" s="78">
        <v>860.61</v>
      </c>
      <c r="X163" s="143">
        <v>860.61</v>
      </c>
      <c r="Y163" s="77"/>
      <c r="Z163" s="78">
        <v>3</v>
      </c>
      <c r="AA163" s="78">
        <v>5</v>
      </c>
      <c r="AB163" s="138"/>
      <c r="AC163" s="31"/>
    </row>
    <row r="164" spans="2:29" x14ac:dyDescent="0.25">
      <c r="B164" s="309"/>
      <c r="C164" s="294"/>
      <c r="D164" s="77"/>
      <c r="E164" s="77" t="s">
        <v>89</v>
      </c>
      <c r="F164" s="64">
        <v>649.87</v>
      </c>
      <c r="G164" s="77"/>
      <c r="H164" s="78">
        <v>0</v>
      </c>
      <c r="I164" s="78">
        <v>974.81</v>
      </c>
      <c r="J164" s="143">
        <v>974.81</v>
      </c>
      <c r="K164" s="77"/>
      <c r="L164" s="78">
        <v>3</v>
      </c>
      <c r="M164" s="78">
        <v>5</v>
      </c>
      <c r="N164" s="138"/>
      <c r="O164"/>
      <c r="P164" s="309"/>
      <c r="Q164" s="294"/>
      <c r="R164" s="77"/>
      <c r="S164" s="77" t="s">
        <v>89</v>
      </c>
      <c r="T164" s="64">
        <v>618.91999999999996</v>
      </c>
      <c r="U164" s="77"/>
      <c r="V164" s="78">
        <v>0</v>
      </c>
      <c r="W164" s="78">
        <v>928.38</v>
      </c>
      <c r="X164" s="143">
        <v>928.38</v>
      </c>
      <c r="Y164" s="77"/>
      <c r="Z164" s="78">
        <v>3</v>
      </c>
      <c r="AA164" s="78">
        <v>5</v>
      </c>
      <c r="AB164" s="138"/>
      <c r="AC164" s="31"/>
    </row>
    <row r="165" spans="2:29" x14ac:dyDescent="0.25">
      <c r="B165" s="309"/>
      <c r="C165" s="294"/>
      <c r="D165" s="77"/>
      <c r="E165" s="77"/>
      <c r="F165" s="77"/>
      <c r="G165" s="77"/>
      <c r="H165" s="78"/>
      <c r="I165" s="78"/>
      <c r="J165" s="79"/>
      <c r="K165" s="77"/>
      <c r="L165" s="78"/>
      <c r="M165" s="78"/>
      <c r="N165" s="138"/>
      <c r="O165"/>
      <c r="P165" s="309"/>
      <c r="Q165" s="294"/>
      <c r="R165" s="77"/>
      <c r="S165" s="77"/>
      <c r="T165" s="77"/>
      <c r="U165" s="77"/>
      <c r="V165" s="78"/>
      <c r="W165" s="78"/>
      <c r="X165" s="79"/>
      <c r="Y165" s="77"/>
      <c r="Z165" s="78"/>
      <c r="AA165" s="78"/>
      <c r="AB165" s="138"/>
      <c r="AC165" s="31"/>
    </row>
    <row r="166" spans="2:29" x14ac:dyDescent="0.25">
      <c r="B166" s="309"/>
      <c r="C166" s="294"/>
      <c r="D166" s="77"/>
      <c r="E166" s="77" t="s">
        <v>90</v>
      </c>
      <c r="F166" s="77"/>
      <c r="G166" s="77"/>
      <c r="H166" s="78"/>
      <c r="I166" s="78"/>
      <c r="J166" s="79"/>
      <c r="K166" s="77"/>
      <c r="L166" s="78"/>
      <c r="M166" s="78"/>
      <c r="N166" s="138"/>
      <c r="O166"/>
      <c r="P166" s="309"/>
      <c r="Q166" s="294"/>
      <c r="R166" s="77"/>
      <c r="S166" s="77" t="s">
        <v>90</v>
      </c>
      <c r="T166" s="77"/>
      <c r="U166" s="77"/>
      <c r="V166" s="78"/>
      <c r="W166" s="78"/>
      <c r="X166" s="79"/>
      <c r="Y166" s="77"/>
      <c r="Z166" s="78"/>
      <c r="AA166" s="78"/>
      <c r="AB166" s="138"/>
      <c r="AC166" s="31"/>
    </row>
    <row r="167" spans="2:29" x14ac:dyDescent="0.25">
      <c r="B167" s="309"/>
      <c r="C167" s="294"/>
      <c r="D167" s="77"/>
      <c r="E167" s="77" t="s">
        <v>79</v>
      </c>
      <c r="F167" s="64">
        <v>551.57000000000005</v>
      </c>
      <c r="G167" s="77"/>
      <c r="H167" s="78">
        <v>0</v>
      </c>
      <c r="I167" s="78">
        <v>827.36</v>
      </c>
      <c r="J167" s="143">
        <v>827.36</v>
      </c>
      <c r="K167" s="77"/>
      <c r="L167" s="78">
        <v>3</v>
      </c>
      <c r="M167" s="78">
        <v>5</v>
      </c>
      <c r="N167" s="138"/>
      <c r="O167"/>
      <c r="P167" s="309"/>
      <c r="Q167" s="294"/>
      <c r="R167" s="77"/>
      <c r="S167" s="77" t="s">
        <v>79</v>
      </c>
      <c r="T167" s="64">
        <v>477.54</v>
      </c>
      <c r="U167" s="77"/>
      <c r="V167" s="78">
        <v>0</v>
      </c>
      <c r="W167" s="78">
        <v>716.31</v>
      </c>
      <c r="X167" s="143">
        <v>716.31</v>
      </c>
      <c r="Y167" s="77"/>
      <c r="Z167" s="78">
        <v>3</v>
      </c>
      <c r="AA167" s="78">
        <v>5</v>
      </c>
      <c r="AB167" s="138"/>
      <c r="AC167" s="31"/>
    </row>
    <row r="168" spans="2:29" x14ac:dyDescent="0.25">
      <c r="B168" s="309"/>
      <c r="C168" s="294"/>
      <c r="D168" s="77"/>
      <c r="E168" s="77" t="s">
        <v>19</v>
      </c>
      <c r="F168" s="64">
        <v>689.73</v>
      </c>
      <c r="G168" s="77"/>
      <c r="H168" s="78">
        <v>0</v>
      </c>
      <c r="I168" s="141">
        <v>1034.5999999999999</v>
      </c>
      <c r="J168" s="142">
        <v>1034.5999999999999</v>
      </c>
      <c r="K168" s="77"/>
      <c r="L168" s="78">
        <v>3</v>
      </c>
      <c r="M168" s="78">
        <v>5</v>
      </c>
      <c r="N168" s="138"/>
      <c r="O168"/>
      <c r="P168" s="309"/>
      <c r="Q168" s="294"/>
      <c r="R168" s="77"/>
      <c r="S168" s="77" t="s">
        <v>19</v>
      </c>
      <c r="T168" s="64">
        <v>596.92999999999995</v>
      </c>
      <c r="U168" s="77"/>
      <c r="V168" s="78">
        <v>0</v>
      </c>
      <c r="W168" s="141">
        <v>895.4</v>
      </c>
      <c r="X168" s="142">
        <v>895.4</v>
      </c>
      <c r="Y168" s="77"/>
      <c r="Z168" s="78">
        <v>3</v>
      </c>
      <c r="AA168" s="78">
        <v>5</v>
      </c>
      <c r="AB168" s="138"/>
      <c r="AC168" s="31"/>
    </row>
    <row r="169" spans="2:29" x14ac:dyDescent="0.25">
      <c r="B169" s="309"/>
      <c r="C169" s="294"/>
      <c r="D169" s="77"/>
      <c r="E169" s="77" t="s">
        <v>20</v>
      </c>
      <c r="F169" s="64">
        <v>772.19</v>
      </c>
      <c r="G169" s="77"/>
      <c r="H169" s="78">
        <v>0</v>
      </c>
      <c r="I169" s="141">
        <v>1158.29</v>
      </c>
      <c r="J169" s="142">
        <v>1158.29</v>
      </c>
      <c r="K169" s="77"/>
      <c r="L169" s="78">
        <v>3</v>
      </c>
      <c r="M169" s="78">
        <v>5</v>
      </c>
      <c r="N169" s="138"/>
      <c r="O169"/>
      <c r="P169" s="309"/>
      <c r="Q169" s="294"/>
      <c r="R169" s="77"/>
      <c r="S169" s="77" t="s">
        <v>20</v>
      </c>
      <c r="T169" s="64">
        <v>596.92999999999995</v>
      </c>
      <c r="U169" s="77"/>
      <c r="V169" s="78">
        <v>0</v>
      </c>
      <c r="W169" s="141">
        <v>895.4</v>
      </c>
      <c r="X169" s="142">
        <v>895.4</v>
      </c>
      <c r="Y169" s="77"/>
      <c r="Z169" s="78">
        <v>3</v>
      </c>
      <c r="AA169" s="78">
        <v>5</v>
      </c>
      <c r="AB169" s="138"/>
      <c r="AC169" s="31"/>
    </row>
    <row r="170" spans="2:29" x14ac:dyDescent="0.25">
      <c r="B170" s="309"/>
      <c r="C170" s="294"/>
      <c r="D170" s="77"/>
      <c r="E170" s="77" t="s">
        <v>89</v>
      </c>
      <c r="F170" s="64">
        <v>827.35</v>
      </c>
      <c r="G170" s="77"/>
      <c r="H170" s="78">
        <v>0</v>
      </c>
      <c r="I170" s="78">
        <v>1241.03</v>
      </c>
      <c r="J170" s="143">
        <v>1241.03</v>
      </c>
      <c r="K170" s="77"/>
      <c r="L170" s="78">
        <v>3</v>
      </c>
      <c r="M170" s="78">
        <v>5</v>
      </c>
      <c r="N170" s="138"/>
      <c r="O170"/>
      <c r="P170" s="309"/>
      <c r="Q170" s="294"/>
      <c r="R170" s="77"/>
      <c r="S170" s="77" t="s">
        <v>89</v>
      </c>
      <c r="T170" s="64">
        <v>668.56</v>
      </c>
      <c r="U170" s="77"/>
      <c r="V170" s="78">
        <v>0</v>
      </c>
      <c r="W170" s="78">
        <v>1002.84</v>
      </c>
      <c r="X170" s="143">
        <v>1002.84</v>
      </c>
      <c r="Y170" s="77"/>
      <c r="Z170" s="78">
        <v>3</v>
      </c>
      <c r="AA170" s="78">
        <v>5</v>
      </c>
      <c r="AB170" s="138"/>
      <c r="AC170" s="31"/>
    </row>
    <row r="171" spans="2:29" x14ac:dyDescent="0.25">
      <c r="B171" s="309"/>
      <c r="C171" s="294"/>
      <c r="D171" s="77"/>
      <c r="E171" s="77"/>
      <c r="F171" s="77"/>
      <c r="G171" s="77"/>
      <c r="H171" s="78"/>
      <c r="I171" s="78"/>
      <c r="J171" s="79"/>
      <c r="K171" s="77"/>
      <c r="L171" s="78"/>
      <c r="M171" s="78"/>
      <c r="N171" s="138"/>
      <c r="O171"/>
      <c r="P171" s="309"/>
      <c r="Q171" s="294"/>
      <c r="R171" s="77"/>
      <c r="S171" s="77"/>
      <c r="T171" s="77"/>
      <c r="U171" s="77"/>
      <c r="V171" s="78"/>
      <c r="W171" s="78"/>
      <c r="X171" s="79"/>
      <c r="Y171" s="77"/>
      <c r="Z171" s="78"/>
      <c r="AA171" s="78"/>
      <c r="AB171" s="138"/>
      <c r="AC171" s="31"/>
    </row>
    <row r="172" spans="2:29" x14ac:dyDescent="0.25">
      <c r="B172" s="309"/>
      <c r="C172" s="294"/>
      <c r="D172" s="77"/>
      <c r="E172" s="58"/>
      <c r="F172" s="58"/>
      <c r="G172" s="58"/>
      <c r="H172" s="59"/>
      <c r="I172" s="59"/>
      <c r="J172" s="60"/>
      <c r="K172" s="58"/>
      <c r="L172" s="59"/>
      <c r="M172" s="59"/>
      <c r="N172" s="138"/>
      <c r="O172"/>
      <c r="P172" s="309"/>
      <c r="Q172" s="294"/>
      <c r="R172" s="77"/>
      <c r="S172" s="58"/>
      <c r="T172" s="58"/>
      <c r="U172" s="58"/>
      <c r="V172" s="59"/>
      <c r="W172" s="59"/>
      <c r="X172" s="60"/>
      <c r="Y172" s="58"/>
      <c r="Z172" s="59"/>
      <c r="AA172" s="59"/>
      <c r="AB172" s="138"/>
      <c r="AC172" s="31"/>
    </row>
    <row r="173" spans="2:29" x14ac:dyDescent="0.25">
      <c r="B173" s="309"/>
      <c r="C173" s="294"/>
      <c r="D173" s="77" t="s">
        <v>95</v>
      </c>
      <c r="E173" s="77" t="s">
        <v>87</v>
      </c>
      <c r="F173" s="77"/>
      <c r="G173" s="77"/>
      <c r="H173" s="78"/>
      <c r="I173" s="78"/>
      <c r="J173" s="79"/>
      <c r="K173" s="77"/>
      <c r="L173" s="78"/>
      <c r="M173" s="78"/>
      <c r="N173" s="138"/>
      <c r="O173"/>
      <c r="P173" s="309"/>
      <c r="Q173" s="294"/>
      <c r="R173" s="77" t="s">
        <v>95</v>
      </c>
      <c r="S173" s="77" t="s">
        <v>87</v>
      </c>
      <c r="T173" s="77"/>
      <c r="U173" s="77"/>
      <c r="V173" s="78"/>
      <c r="W173" s="78"/>
      <c r="X173" s="79"/>
      <c r="Y173" s="77"/>
      <c r="Z173" s="78"/>
      <c r="AA173" s="78"/>
      <c r="AB173" s="138"/>
      <c r="AC173" s="31"/>
    </row>
    <row r="174" spans="2:29" x14ac:dyDescent="0.25">
      <c r="B174" s="309"/>
      <c r="C174" s="294"/>
      <c r="D174" s="77" t="s">
        <v>96</v>
      </c>
      <c r="E174" s="77" t="s">
        <v>79</v>
      </c>
      <c r="F174" s="64">
        <v>448.06</v>
      </c>
      <c r="G174" s="77"/>
      <c r="H174" s="78">
        <v>0</v>
      </c>
      <c r="I174" s="78">
        <v>672.09</v>
      </c>
      <c r="J174" s="143">
        <v>672.09</v>
      </c>
      <c r="K174" s="77"/>
      <c r="L174" s="78">
        <v>3</v>
      </c>
      <c r="M174" s="78">
        <v>5</v>
      </c>
      <c r="N174" s="138"/>
      <c r="O174"/>
      <c r="P174" s="309"/>
      <c r="Q174" s="294"/>
      <c r="R174" s="77" t="s">
        <v>96</v>
      </c>
      <c r="S174" s="77" t="s">
        <v>79</v>
      </c>
      <c r="T174" s="64">
        <v>408.5</v>
      </c>
      <c r="U174" s="77"/>
      <c r="V174" s="78">
        <v>0</v>
      </c>
      <c r="W174" s="78">
        <v>612.75</v>
      </c>
      <c r="X174" s="143">
        <v>612.75</v>
      </c>
      <c r="Y174" s="77"/>
      <c r="Z174" s="78">
        <v>3</v>
      </c>
      <c r="AA174" s="78">
        <v>5</v>
      </c>
      <c r="AB174" s="138"/>
      <c r="AC174" s="31"/>
    </row>
    <row r="175" spans="2:29" x14ac:dyDescent="0.25">
      <c r="B175" s="309"/>
      <c r="C175" s="294"/>
      <c r="D175" s="77"/>
      <c r="E175" s="77" t="s">
        <v>19</v>
      </c>
      <c r="F175" s="64">
        <v>452.93</v>
      </c>
      <c r="G175" s="77"/>
      <c r="H175" s="78">
        <v>0</v>
      </c>
      <c r="I175" s="141">
        <v>679.4</v>
      </c>
      <c r="J175" s="142">
        <v>679.4</v>
      </c>
      <c r="K175" s="77"/>
      <c r="L175" s="78">
        <v>3</v>
      </c>
      <c r="M175" s="78">
        <v>5</v>
      </c>
      <c r="N175" s="138"/>
      <c r="O175"/>
      <c r="P175" s="309"/>
      <c r="Q175" s="294"/>
      <c r="R175" s="77"/>
      <c r="S175" s="77" t="s">
        <v>19</v>
      </c>
      <c r="T175" s="64">
        <v>431.36</v>
      </c>
      <c r="U175" s="77"/>
      <c r="V175" s="78">
        <v>0</v>
      </c>
      <c r="W175" s="78">
        <v>647.04</v>
      </c>
      <c r="X175" s="143">
        <v>647.04</v>
      </c>
      <c r="Y175" s="77"/>
      <c r="Z175" s="78">
        <v>3</v>
      </c>
      <c r="AA175" s="78">
        <v>5</v>
      </c>
      <c r="AB175" s="138"/>
      <c r="AC175" s="31"/>
    </row>
    <row r="176" spans="2:29" x14ac:dyDescent="0.25">
      <c r="B176" s="309"/>
      <c r="C176" s="294"/>
      <c r="D176" s="77"/>
      <c r="E176" s="77" t="s">
        <v>20</v>
      </c>
      <c r="F176" s="64">
        <v>504.23</v>
      </c>
      <c r="G176" s="77"/>
      <c r="H176" s="78">
        <v>0</v>
      </c>
      <c r="I176" s="78">
        <v>756.35</v>
      </c>
      <c r="J176" s="143">
        <v>756.35</v>
      </c>
      <c r="K176" s="77"/>
      <c r="L176" s="78">
        <v>3</v>
      </c>
      <c r="M176" s="78">
        <v>5</v>
      </c>
      <c r="N176" s="138"/>
      <c r="O176"/>
      <c r="P176" s="309"/>
      <c r="Q176" s="294"/>
      <c r="R176" s="77"/>
      <c r="S176" s="77" t="s">
        <v>20</v>
      </c>
      <c r="T176" s="64">
        <v>480.22</v>
      </c>
      <c r="U176" s="77"/>
      <c r="V176" s="78">
        <v>0</v>
      </c>
      <c r="W176" s="78">
        <v>720.33</v>
      </c>
      <c r="X176" s="143">
        <v>720.33</v>
      </c>
      <c r="Y176" s="77"/>
      <c r="Z176" s="78">
        <v>3</v>
      </c>
      <c r="AA176" s="78">
        <v>5</v>
      </c>
      <c r="AB176" s="138"/>
      <c r="AC176" s="31"/>
    </row>
    <row r="177" spans="2:29" x14ac:dyDescent="0.25">
      <c r="B177" s="309"/>
      <c r="C177" s="294"/>
      <c r="D177" s="77"/>
      <c r="E177" s="77" t="s">
        <v>89</v>
      </c>
      <c r="F177" s="64">
        <v>543.95000000000005</v>
      </c>
      <c r="G177" s="77"/>
      <c r="H177" s="78">
        <v>0</v>
      </c>
      <c r="I177" s="78">
        <v>815.93</v>
      </c>
      <c r="J177" s="143">
        <v>815.93</v>
      </c>
      <c r="K177" s="77"/>
      <c r="L177" s="78">
        <v>3</v>
      </c>
      <c r="M177" s="78">
        <v>5</v>
      </c>
      <c r="N177" s="138"/>
      <c r="O177"/>
      <c r="P177" s="309"/>
      <c r="Q177" s="294"/>
      <c r="R177" s="77"/>
      <c r="S177" s="77" t="s">
        <v>89</v>
      </c>
      <c r="T177" s="64">
        <v>518.04999999999995</v>
      </c>
      <c r="U177" s="77"/>
      <c r="V177" s="78">
        <v>0</v>
      </c>
      <c r="W177" s="78">
        <v>777.08</v>
      </c>
      <c r="X177" s="143">
        <v>777.08</v>
      </c>
      <c r="Y177" s="77"/>
      <c r="Z177" s="78">
        <v>3</v>
      </c>
      <c r="AA177" s="78">
        <v>5</v>
      </c>
      <c r="AB177" s="138"/>
      <c r="AC177" s="31"/>
    </row>
    <row r="178" spans="2:29" x14ac:dyDescent="0.25">
      <c r="B178" s="309"/>
      <c r="C178" s="294"/>
      <c r="D178" s="77"/>
      <c r="E178" s="77"/>
      <c r="F178" s="77"/>
      <c r="G178" s="77"/>
      <c r="H178" s="78"/>
      <c r="I178" s="78"/>
      <c r="J178" s="79"/>
      <c r="K178" s="77"/>
      <c r="L178" s="78"/>
      <c r="M178" s="78"/>
      <c r="N178" s="138"/>
      <c r="O178"/>
      <c r="P178" s="309"/>
      <c r="Q178" s="294"/>
      <c r="R178" s="77"/>
      <c r="S178" s="77"/>
      <c r="T178" s="77"/>
      <c r="U178" s="77"/>
      <c r="V178" s="78"/>
      <c r="W178" s="78"/>
      <c r="X178" s="79"/>
      <c r="Y178" s="77"/>
      <c r="Z178" s="78"/>
      <c r="AA178" s="78"/>
      <c r="AB178" s="138"/>
      <c r="AC178" s="31"/>
    </row>
    <row r="179" spans="2:29" x14ac:dyDescent="0.25">
      <c r="B179" s="309"/>
      <c r="C179" s="294"/>
      <c r="D179" s="77"/>
      <c r="E179" s="77" t="s">
        <v>90</v>
      </c>
      <c r="F179" s="77"/>
      <c r="G179" s="77"/>
      <c r="H179" s="78"/>
      <c r="I179" s="78"/>
      <c r="J179" s="79"/>
      <c r="K179" s="77"/>
      <c r="L179" s="78"/>
      <c r="M179" s="78"/>
      <c r="N179" s="138"/>
      <c r="O179"/>
      <c r="P179" s="309"/>
      <c r="Q179" s="294"/>
      <c r="R179" s="77"/>
      <c r="S179" s="77" t="s">
        <v>90</v>
      </c>
      <c r="T179" s="77"/>
      <c r="U179" s="77"/>
      <c r="V179" s="78"/>
      <c r="W179" s="78"/>
      <c r="X179" s="79"/>
      <c r="Y179" s="77"/>
      <c r="Z179" s="78"/>
      <c r="AA179" s="78"/>
      <c r="AB179" s="138"/>
      <c r="AC179" s="31"/>
    </row>
    <row r="180" spans="2:29" x14ac:dyDescent="0.25">
      <c r="B180" s="309"/>
      <c r="C180" s="294"/>
      <c r="D180" s="77"/>
      <c r="E180" s="77" t="s">
        <v>79</v>
      </c>
      <c r="F180" s="64">
        <v>504.74</v>
      </c>
      <c r="G180" s="77"/>
      <c r="H180" s="78">
        <v>0</v>
      </c>
      <c r="I180" s="141">
        <v>757.11</v>
      </c>
      <c r="J180" s="142">
        <v>757.11</v>
      </c>
      <c r="K180" s="77"/>
      <c r="L180" s="78">
        <v>3</v>
      </c>
      <c r="M180" s="78">
        <v>5</v>
      </c>
      <c r="N180" s="138"/>
      <c r="O180"/>
      <c r="P180" s="309"/>
      <c r="Q180" s="294"/>
      <c r="R180" s="77"/>
      <c r="S180" s="77" t="s">
        <v>79</v>
      </c>
      <c r="T180" s="64">
        <v>437</v>
      </c>
      <c r="U180" s="77"/>
      <c r="V180" s="78">
        <v>0</v>
      </c>
      <c r="W180" s="141">
        <v>655.5</v>
      </c>
      <c r="X180" s="142">
        <v>655.5</v>
      </c>
      <c r="Y180" s="77"/>
      <c r="Z180" s="78">
        <v>3</v>
      </c>
      <c r="AA180" s="78">
        <v>5</v>
      </c>
      <c r="AB180" s="138"/>
      <c r="AC180" s="31"/>
    </row>
    <row r="181" spans="2:29" x14ac:dyDescent="0.25">
      <c r="B181" s="309"/>
      <c r="C181" s="294"/>
      <c r="D181" s="77"/>
      <c r="E181" s="77" t="s">
        <v>19</v>
      </c>
      <c r="F181" s="64">
        <v>551.57000000000005</v>
      </c>
      <c r="G181" s="77"/>
      <c r="H181" s="78">
        <v>0</v>
      </c>
      <c r="I181" s="78">
        <v>827.36</v>
      </c>
      <c r="J181" s="143">
        <v>827.36</v>
      </c>
      <c r="K181" s="77"/>
      <c r="L181" s="78">
        <v>3</v>
      </c>
      <c r="M181" s="78">
        <v>5</v>
      </c>
      <c r="N181" s="138"/>
      <c r="O181"/>
      <c r="P181" s="309"/>
      <c r="Q181" s="294"/>
      <c r="R181" s="77"/>
      <c r="S181" s="77" t="s">
        <v>19</v>
      </c>
      <c r="T181" s="64">
        <v>477.54</v>
      </c>
      <c r="U181" s="77"/>
      <c r="V181" s="78">
        <v>0</v>
      </c>
      <c r="W181" s="78">
        <v>716.31</v>
      </c>
      <c r="X181" s="143">
        <v>716.31</v>
      </c>
      <c r="Y181" s="77"/>
      <c r="Z181" s="78">
        <v>3</v>
      </c>
      <c r="AA181" s="78">
        <v>5</v>
      </c>
      <c r="AB181" s="138"/>
      <c r="AC181" s="31"/>
    </row>
    <row r="182" spans="2:29" x14ac:dyDescent="0.25">
      <c r="B182" s="309"/>
      <c r="C182" s="294"/>
      <c r="D182" s="77"/>
      <c r="E182" s="77" t="s">
        <v>20</v>
      </c>
      <c r="F182" s="64">
        <v>617.86</v>
      </c>
      <c r="G182" s="77"/>
      <c r="H182" s="78">
        <v>0</v>
      </c>
      <c r="I182" s="78">
        <v>926.79</v>
      </c>
      <c r="J182" s="143">
        <v>926.79</v>
      </c>
      <c r="K182" s="77"/>
      <c r="L182" s="78">
        <v>3</v>
      </c>
      <c r="M182" s="78">
        <v>5</v>
      </c>
      <c r="N182" s="138"/>
      <c r="O182"/>
      <c r="P182" s="309"/>
      <c r="Q182" s="294"/>
      <c r="R182" s="77"/>
      <c r="S182" s="77" t="s">
        <v>20</v>
      </c>
      <c r="T182" s="64">
        <v>534.85</v>
      </c>
      <c r="U182" s="77"/>
      <c r="V182" s="78">
        <v>0</v>
      </c>
      <c r="W182" s="78">
        <v>802.28</v>
      </c>
      <c r="X182" s="143">
        <v>802.28</v>
      </c>
      <c r="Y182" s="77"/>
      <c r="Z182" s="78">
        <v>3</v>
      </c>
      <c r="AA182" s="78">
        <v>5</v>
      </c>
      <c r="AB182" s="138"/>
      <c r="AC182" s="31"/>
    </row>
    <row r="183" spans="2:29" x14ac:dyDescent="0.25">
      <c r="B183" s="309"/>
      <c r="C183" s="294"/>
      <c r="D183" s="77"/>
      <c r="E183" s="77" t="s">
        <v>89</v>
      </c>
      <c r="F183" s="64">
        <v>661.88</v>
      </c>
      <c r="G183" s="77"/>
      <c r="H183" s="78">
        <v>0</v>
      </c>
      <c r="I183" s="78">
        <v>992.82</v>
      </c>
      <c r="J183" s="143">
        <v>992.82</v>
      </c>
      <c r="K183" s="77"/>
      <c r="L183" s="78">
        <v>3</v>
      </c>
      <c r="M183" s="78">
        <v>5</v>
      </c>
      <c r="N183" s="138"/>
      <c r="O183"/>
      <c r="P183" s="309"/>
      <c r="Q183" s="294"/>
      <c r="R183" s="77"/>
      <c r="S183" s="77" t="s">
        <v>89</v>
      </c>
      <c r="T183" s="64">
        <v>573.04999999999995</v>
      </c>
      <c r="U183" s="77"/>
      <c r="V183" s="78">
        <v>0</v>
      </c>
      <c r="W183" s="78">
        <v>859.58</v>
      </c>
      <c r="X183" s="143">
        <v>859.58</v>
      </c>
      <c r="Y183" s="77"/>
      <c r="Z183" s="78">
        <v>3</v>
      </c>
      <c r="AA183" s="78">
        <v>5</v>
      </c>
      <c r="AB183" s="138"/>
      <c r="AC183" s="31"/>
    </row>
    <row r="184" spans="2:29" ht="14.25" thickBot="1" x14ac:dyDescent="0.3">
      <c r="B184" s="309"/>
      <c r="C184" s="295"/>
      <c r="D184" s="80"/>
      <c r="E184" s="80"/>
      <c r="F184" s="80"/>
      <c r="G184" s="80"/>
      <c r="H184" s="81"/>
      <c r="I184" s="81"/>
      <c r="J184" s="82"/>
      <c r="K184" s="80"/>
      <c r="L184" s="81"/>
      <c r="M184" s="81"/>
      <c r="N184" s="144"/>
      <c r="O184"/>
      <c r="P184" s="309"/>
      <c r="Q184" s="295"/>
      <c r="R184" s="80"/>
      <c r="S184" s="80"/>
      <c r="T184" s="80"/>
      <c r="U184" s="80"/>
      <c r="V184" s="81"/>
      <c r="W184" s="81"/>
      <c r="X184" s="82"/>
      <c r="Y184" s="80"/>
      <c r="Z184" s="81"/>
      <c r="AA184" s="81"/>
      <c r="AB184" s="144"/>
      <c r="AC184" s="31"/>
    </row>
    <row r="185" spans="2:29" ht="15" thickTop="1" x14ac:dyDescent="0.3">
      <c r="B185" s="309"/>
      <c r="C185" s="61"/>
      <c r="D185" s="62" t="s">
        <v>98</v>
      </c>
      <c r="F185" s="277"/>
      <c r="H185" s="45"/>
      <c r="I185" s="45"/>
      <c r="J185" s="44"/>
      <c r="L185" s="45"/>
      <c r="M185" s="45"/>
      <c r="O185"/>
      <c r="P185" s="309"/>
      <c r="Q185" s="61"/>
      <c r="R185" s="62" t="s">
        <v>98</v>
      </c>
      <c r="S185" s="31"/>
      <c r="T185" s="31"/>
      <c r="U185" s="31"/>
      <c r="V185" s="45"/>
      <c r="W185" s="45"/>
      <c r="X185" s="44"/>
      <c r="Y185" s="31"/>
      <c r="Z185" s="45"/>
      <c r="AA185" s="45"/>
      <c r="AB185" s="31"/>
      <c r="AC185" s="31"/>
    </row>
    <row r="186" spans="2:29" ht="14.25" x14ac:dyDescent="0.3">
      <c r="B186" s="309"/>
      <c r="C186" s="61"/>
      <c r="D186" s="62" t="s">
        <v>99</v>
      </c>
      <c r="H186" s="45"/>
      <c r="I186" s="45"/>
      <c r="J186" s="44"/>
      <c r="L186" s="45"/>
      <c r="M186" s="45"/>
      <c r="O186"/>
      <c r="P186" s="309"/>
      <c r="Q186" s="61"/>
      <c r="R186" s="62" t="s">
        <v>99</v>
      </c>
      <c r="S186" s="31"/>
      <c r="T186" s="31"/>
      <c r="U186" s="31"/>
      <c r="V186" s="45"/>
      <c r="W186" s="45"/>
      <c r="X186" s="44"/>
      <c r="Y186" s="31"/>
      <c r="Z186" s="45"/>
      <c r="AA186" s="45"/>
      <c r="AB186" s="31"/>
      <c r="AC186" s="31"/>
    </row>
    <row r="187" spans="2:29" ht="14.25" x14ac:dyDescent="0.3">
      <c r="B187" s="309"/>
      <c r="C187" s="61"/>
      <c r="D187" s="62" t="s">
        <v>100</v>
      </c>
      <c r="H187" s="45"/>
      <c r="I187" s="45"/>
      <c r="J187" s="44"/>
      <c r="L187" s="45"/>
      <c r="M187" s="45"/>
      <c r="O187"/>
      <c r="P187" s="309"/>
      <c r="Q187" s="61"/>
      <c r="R187" s="62" t="s">
        <v>100</v>
      </c>
      <c r="S187" s="31"/>
      <c r="T187" s="31"/>
      <c r="U187" s="31"/>
      <c r="V187" s="45"/>
      <c r="W187" s="45"/>
      <c r="X187" s="44"/>
      <c r="Y187" s="31"/>
      <c r="Z187" s="45"/>
      <c r="AA187" s="45"/>
      <c r="AB187" s="31"/>
      <c r="AC187" s="31"/>
    </row>
    <row r="188" spans="2:29" ht="14.25" x14ac:dyDescent="0.3">
      <c r="B188" s="309"/>
      <c r="C188" s="61"/>
      <c r="D188" s="62" t="s">
        <v>101</v>
      </c>
      <c r="H188" s="45"/>
      <c r="I188" s="45"/>
      <c r="J188" s="44"/>
      <c r="L188" s="45"/>
      <c r="M188" s="45"/>
      <c r="O188"/>
      <c r="P188" s="309"/>
      <c r="Q188" s="61"/>
      <c r="R188" s="62" t="s">
        <v>101</v>
      </c>
      <c r="S188" s="31"/>
      <c r="T188" s="31"/>
      <c r="U188" s="31"/>
      <c r="V188" s="45"/>
      <c r="W188" s="45"/>
      <c r="X188" s="44"/>
      <c r="Y188" s="31"/>
      <c r="Z188" s="45"/>
      <c r="AA188" s="45"/>
      <c r="AB188" s="31"/>
      <c r="AC188" s="31"/>
    </row>
    <row r="189" spans="2:29" ht="14.25" thickBot="1" x14ac:dyDescent="0.3">
      <c r="B189" s="309"/>
      <c r="H189" s="45"/>
      <c r="J189" s="46"/>
      <c r="L189" s="45"/>
      <c r="M189" s="45"/>
      <c r="O189"/>
      <c r="P189" s="309"/>
      <c r="Q189" s="31"/>
      <c r="R189" s="31"/>
      <c r="S189" s="31"/>
      <c r="T189" s="31"/>
      <c r="U189" s="31"/>
      <c r="V189" s="45"/>
      <c r="W189" s="31"/>
      <c r="X189" s="46"/>
      <c r="Y189" s="31"/>
      <c r="Z189" s="45"/>
      <c r="AA189" s="45"/>
      <c r="AB189" s="31"/>
      <c r="AC189" s="31"/>
    </row>
    <row r="190" spans="2:29" ht="14.25" thickTop="1" x14ac:dyDescent="0.25">
      <c r="B190" s="309"/>
      <c r="C190" s="311" t="s">
        <v>102</v>
      </c>
      <c r="D190" s="98"/>
      <c r="E190" s="99"/>
      <c r="F190" s="99"/>
      <c r="G190" s="99"/>
      <c r="H190" s="99"/>
      <c r="I190" s="99"/>
      <c r="J190" s="100"/>
      <c r="K190" s="99"/>
      <c r="L190" s="101"/>
      <c r="M190" s="101"/>
      <c r="N190" s="102"/>
      <c r="O190"/>
      <c r="P190" s="309"/>
      <c r="Q190" s="311" t="s">
        <v>102</v>
      </c>
      <c r="R190" s="98"/>
      <c r="S190" s="99"/>
      <c r="T190" s="99"/>
      <c r="U190" s="99"/>
      <c r="V190" s="99"/>
      <c r="W190" s="99"/>
      <c r="X190" s="100"/>
      <c r="Y190" s="99"/>
      <c r="Z190" s="101"/>
      <c r="AA190" s="101"/>
      <c r="AB190" s="102"/>
      <c r="AC190" s="31"/>
    </row>
    <row r="191" spans="2:29" x14ac:dyDescent="0.25">
      <c r="B191" s="309"/>
      <c r="C191" s="312"/>
      <c r="D191" s="103"/>
      <c r="E191" s="104"/>
      <c r="F191" s="104"/>
      <c r="G191" s="104"/>
      <c r="H191" s="104" t="s">
        <v>111</v>
      </c>
      <c r="I191" s="104" t="s">
        <v>128</v>
      </c>
      <c r="J191" s="105"/>
      <c r="K191" s="104"/>
      <c r="L191" s="106"/>
      <c r="M191" s="106"/>
      <c r="N191" s="107"/>
      <c r="O191"/>
      <c r="P191" s="309"/>
      <c r="Q191" s="312"/>
      <c r="R191" s="103"/>
      <c r="S191" s="104"/>
      <c r="T191" s="104"/>
      <c r="U191" s="104"/>
      <c r="V191" s="104" t="s">
        <v>111</v>
      </c>
      <c r="W191" s="104" t="s">
        <v>113</v>
      </c>
      <c r="X191" s="105"/>
      <c r="Y191" s="104"/>
      <c r="Z191" s="106"/>
      <c r="AA191" s="106"/>
      <c r="AB191" s="107"/>
      <c r="AC191" s="31"/>
    </row>
    <row r="192" spans="2:29" x14ac:dyDescent="0.25">
      <c r="B192" s="309"/>
      <c r="C192" s="312"/>
      <c r="D192" s="103"/>
      <c r="E192" s="104"/>
      <c r="F192" s="104"/>
      <c r="G192" s="104"/>
      <c r="H192" s="104"/>
      <c r="I192" s="104"/>
      <c r="J192" s="105"/>
      <c r="K192" s="104"/>
      <c r="L192" s="106"/>
      <c r="M192" s="106"/>
      <c r="N192" s="107"/>
      <c r="O192"/>
      <c r="P192" s="309"/>
      <c r="Q192" s="312"/>
      <c r="R192" s="103"/>
      <c r="S192" s="104"/>
      <c r="T192" s="104"/>
      <c r="U192" s="104"/>
      <c r="V192" s="104"/>
      <c r="W192" s="104"/>
      <c r="X192" s="105"/>
      <c r="Y192" s="104"/>
      <c r="Z192" s="106"/>
      <c r="AA192" s="106"/>
      <c r="AB192" s="107"/>
      <c r="AC192" s="31"/>
    </row>
    <row r="193" spans="2:29" ht="14.25" customHeight="1" x14ac:dyDescent="0.25">
      <c r="B193" s="309"/>
      <c r="C193" s="312"/>
      <c r="D193" s="103"/>
      <c r="E193" s="104"/>
      <c r="F193" s="104" t="s">
        <v>124</v>
      </c>
      <c r="G193" s="104"/>
      <c r="H193" s="106" t="s">
        <v>74</v>
      </c>
      <c r="I193" s="106" t="s">
        <v>75</v>
      </c>
      <c r="J193" s="194" t="s">
        <v>110</v>
      </c>
      <c r="K193" s="104"/>
      <c r="L193" s="106"/>
      <c r="M193" s="106"/>
      <c r="N193" s="107"/>
      <c r="O193"/>
      <c r="P193" s="309"/>
      <c r="Q193" s="312"/>
      <c r="R193" s="103"/>
      <c r="S193" s="104"/>
      <c r="T193" s="104" t="s">
        <v>124</v>
      </c>
      <c r="U193" s="104"/>
      <c r="V193" s="106" t="s">
        <v>74</v>
      </c>
      <c r="W193" s="106" t="s">
        <v>75</v>
      </c>
      <c r="X193" s="194" t="s">
        <v>110</v>
      </c>
      <c r="Y193" s="104"/>
      <c r="Z193" s="106"/>
      <c r="AA193" s="106"/>
      <c r="AB193" s="107"/>
      <c r="AC193" s="31"/>
    </row>
    <row r="194" spans="2:29" x14ac:dyDescent="0.25">
      <c r="B194" s="309"/>
      <c r="C194" s="312"/>
      <c r="D194" s="103"/>
      <c r="E194" s="104"/>
      <c r="F194" s="104"/>
      <c r="G194" s="104"/>
      <c r="H194" s="106"/>
      <c r="I194" s="106"/>
      <c r="J194" s="108"/>
      <c r="K194" s="104"/>
      <c r="L194" s="106" t="s">
        <v>76</v>
      </c>
      <c r="M194" s="106" t="s">
        <v>77</v>
      </c>
      <c r="N194" s="107"/>
      <c r="O194"/>
      <c r="P194" s="309"/>
      <c r="Q194" s="312"/>
      <c r="R194" s="103"/>
      <c r="S194" s="104"/>
      <c r="T194" s="104"/>
      <c r="U194" s="104"/>
      <c r="V194" s="106"/>
      <c r="W194" s="106"/>
      <c r="X194" s="108"/>
      <c r="Y194" s="104"/>
      <c r="Z194" s="106" t="s">
        <v>76</v>
      </c>
      <c r="AA194" s="106" t="s">
        <v>77</v>
      </c>
      <c r="AB194" s="107"/>
      <c r="AC194" s="31"/>
    </row>
    <row r="195" spans="2:29" x14ac:dyDescent="0.25">
      <c r="B195" s="309"/>
      <c r="C195" s="312"/>
      <c r="D195" s="103"/>
      <c r="E195" s="104"/>
      <c r="F195" s="104"/>
      <c r="G195" s="104"/>
      <c r="H195" s="104"/>
      <c r="I195" s="104"/>
      <c r="J195" s="109"/>
      <c r="K195" s="104"/>
      <c r="L195" s="106"/>
      <c r="M195" s="106"/>
      <c r="N195" s="107"/>
      <c r="O195"/>
      <c r="P195" s="309"/>
      <c r="Q195" s="312"/>
      <c r="R195" s="103"/>
      <c r="S195" s="104"/>
      <c r="T195" s="104"/>
      <c r="U195" s="104"/>
      <c r="V195" s="104"/>
      <c r="W195" s="104"/>
      <c r="X195" s="109"/>
      <c r="Y195" s="104"/>
      <c r="Z195" s="106"/>
      <c r="AA195" s="106"/>
      <c r="AB195" s="107"/>
      <c r="AC195" s="31"/>
    </row>
    <row r="196" spans="2:29" x14ac:dyDescent="0.25">
      <c r="B196" s="309"/>
      <c r="C196" s="312"/>
      <c r="D196" s="103" t="s">
        <v>103</v>
      </c>
      <c r="E196" s="104"/>
      <c r="F196" s="195">
        <v>589.11</v>
      </c>
      <c r="G196" s="104"/>
      <c r="H196" s="106">
        <v>0</v>
      </c>
      <c r="I196" s="106">
        <v>883.67</v>
      </c>
      <c r="J196" s="110">
        <v>883.67</v>
      </c>
      <c r="K196" s="104"/>
      <c r="L196" s="106">
        <v>3</v>
      </c>
      <c r="M196" s="106">
        <v>5</v>
      </c>
      <c r="N196" s="107"/>
      <c r="O196"/>
      <c r="P196" s="309"/>
      <c r="Q196" s="312"/>
      <c r="R196" s="103" t="s">
        <v>103</v>
      </c>
      <c r="S196" s="104"/>
      <c r="T196" s="195">
        <v>561.05999999999995</v>
      </c>
      <c r="U196" s="104"/>
      <c r="V196" s="106">
        <v>0</v>
      </c>
      <c r="W196" s="106">
        <v>841.59</v>
      </c>
      <c r="X196" s="110">
        <v>841.59</v>
      </c>
      <c r="Y196" s="104"/>
      <c r="Z196" s="106">
        <v>3</v>
      </c>
      <c r="AA196" s="106">
        <v>5</v>
      </c>
      <c r="AB196" s="107"/>
      <c r="AC196" s="31"/>
    </row>
    <row r="197" spans="2:29" x14ac:dyDescent="0.25">
      <c r="B197" s="309"/>
      <c r="C197" s="312"/>
      <c r="D197" s="103"/>
      <c r="E197" s="104"/>
      <c r="F197" s="195"/>
      <c r="G197" s="104"/>
      <c r="H197" s="106"/>
      <c r="I197" s="106"/>
      <c r="J197" s="111"/>
      <c r="K197" s="104"/>
      <c r="L197" s="106"/>
      <c r="M197" s="106"/>
      <c r="N197" s="107"/>
      <c r="O197"/>
      <c r="P197" s="309"/>
      <c r="Q197" s="312"/>
      <c r="R197" s="103"/>
      <c r="S197" s="104"/>
      <c r="T197" s="195"/>
      <c r="U197" s="104"/>
      <c r="V197" s="106"/>
      <c r="W197" s="106"/>
      <c r="X197" s="111"/>
      <c r="Y197" s="104"/>
      <c r="Z197" s="106"/>
      <c r="AA197" s="106"/>
      <c r="AB197" s="107"/>
      <c r="AC197" s="31"/>
    </row>
    <row r="198" spans="2:29" x14ac:dyDescent="0.25">
      <c r="B198" s="309"/>
      <c r="C198" s="312"/>
      <c r="D198" s="103" t="s">
        <v>104</v>
      </c>
      <c r="E198" s="104"/>
      <c r="F198" s="195">
        <v>519.49</v>
      </c>
      <c r="G198" s="104"/>
      <c r="H198" s="106">
        <v>0</v>
      </c>
      <c r="I198" s="106">
        <v>779.24</v>
      </c>
      <c r="J198" s="110">
        <v>779.24</v>
      </c>
      <c r="K198" s="104"/>
      <c r="L198" s="106">
        <v>3</v>
      </c>
      <c r="M198" s="106">
        <v>5</v>
      </c>
      <c r="N198" s="107"/>
      <c r="O198"/>
      <c r="P198" s="309"/>
      <c r="Q198" s="312"/>
      <c r="R198" s="103" t="s">
        <v>104</v>
      </c>
      <c r="S198" s="104"/>
      <c r="T198" s="195">
        <v>494.75</v>
      </c>
      <c r="U198" s="104"/>
      <c r="V198" s="106">
        <v>0</v>
      </c>
      <c r="W198" s="106">
        <v>742.13</v>
      </c>
      <c r="X198" s="110">
        <v>742.13</v>
      </c>
      <c r="Y198" s="104"/>
      <c r="Z198" s="106">
        <v>3</v>
      </c>
      <c r="AA198" s="106">
        <v>5</v>
      </c>
      <c r="AB198" s="107"/>
      <c r="AC198" s="31"/>
    </row>
    <row r="199" spans="2:29" x14ac:dyDescent="0.25">
      <c r="B199" s="309"/>
      <c r="C199" s="312"/>
      <c r="D199" s="103"/>
      <c r="E199" s="104"/>
      <c r="F199" s="195"/>
      <c r="G199" s="104"/>
      <c r="H199" s="106"/>
      <c r="I199" s="106"/>
      <c r="J199" s="111"/>
      <c r="K199" s="104"/>
      <c r="L199" s="106"/>
      <c r="M199" s="106"/>
      <c r="N199" s="107"/>
      <c r="O199"/>
      <c r="P199" s="309"/>
      <c r="Q199" s="312"/>
      <c r="R199" s="103"/>
      <c r="S199" s="104"/>
      <c r="T199" s="195"/>
      <c r="U199" s="104"/>
      <c r="V199" s="106"/>
      <c r="W199" s="106"/>
      <c r="X199" s="111"/>
      <c r="Y199" s="104"/>
      <c r="Z199" s="106"/>
      <c r="AA199" s="106"/>
      <c r="AB199" s="107"/>
      <c r="AC199" s="31"/>
    </row>
    <row r="200" spans="2:29" x14ac:dyDescent="0.25">
      <c r="B200" s="309"/>
      <c r="C200" s="312"/>
      <c r="D200" s="103" t="s">
        <v>105</v>
      </c>
      <c r="E200" s="104"/>
      <c r="F200" s="195">
        <v>482</v>
      </c>
      <c r="G200" s="104"/>
      <c r="H200" s="106">
        <v>0</v>
      </c>
      <c r="I200" s="195">
        <v>723</v>
      </c>
      <c r="J200" s="276">
        <v>723</v>
      </c>
      <c r="K200" s="104"/>
      <c r="L200" s="106">
        <v>3</v>
      </c>
      <c r="M200" s="106">
        <v>5</v>
      </c>
      <c r="N200" s="107"/>
      <c r="O200"/>
      <c r="P200" s="309"/>
      <c r="Q200" s="312"/>
      <c r="R200" s="103" t="s">
        <v>105</v>
      </c>
      <c r="S200" s="104"/>
      <c r="T200" s="195">
        <v>459.05</v>
      </c>
      <c r="U200" s="104"/>
      <c r="V200" s="106">
        <v>0</v>
      </c>
      <c r="W200" s="106">
        <v>688.58</v>
      </c>
      <c r="X200" s="110">
        <v>688.58</v>
      </c>
      <c r="Y200" s="104"/>
      <c r="Z200" s="106">
        <v>3</v>
      </c>
      <c r="AA200" s="106">
        <v>5</v>
      </c>
      <c r="AB200" s="107"/>
      <c r="AC200" s="31"/>
    </row>
    <row r="201" spans="2:29" ht="14.25" thickBot="1" x14ac:dyDescent="0.3">
      <c r="B201" s="310"/>
      <c r="C201" s="313"/>
      <c r="D201" s="112"/>
      <c r="E201" s="113"/>
      <c r="F201" s="113"/>
      <c r="G201" s="113"/>
      <c r="H201" s="113"/>
      <c r="I201" s="113"/>
      <c r="J201" s="114"/>
      <c r="K201" s="113"/>
      <c r="L201" s="115"/>
      <c r="M201" s="115"/>
      <c r="N201" s="116"/>
      <c r="O201"/>
      <c r="P201" s="310"/>
      <c r="Q201" s="313"/>
      <c r="R201" s="112"/>
      <c r="S201" s="113"/>
      <c r="T201" s="113"/>
      <c r="U201" s="113"/>
      <c r="V201" s="113"/>
      <c r="W201" s="113"/>
      <c r="X201" s="114"/>
      <c r="Y201" s="113"/>
      <c r="Z201" s="115"/>
      <c r="AA201" s="115"/>
      <c r="AB201" s="116"/>
      <c r="AC201" s="31"/>
    </row>
    <row r="202" spans="2:29" ht="14.25" thickTop="1" x14ac:dyDescent="0.25">
      <c r="H202" s="45"/>
      <c r="J202" s="46"/>
      <c r="L202" s="45"/>
      <c r="M202" s="45"/>
      <c r="O202"/>
      <c r="P202" s="31"/>
      <c r="Q202" s="31"/>
      <c r="R202" s="31"/>
      <c r="S202" s="31"/>
      <c r="T202" s="31"/>
      <c r="U202" s="31"/>
      <c r="V202" s="45"/>
      <c r="W202" s="31"/>
      <c r="X202" s="46"/>
      <c r="Y202" s="31"/>
      <c r="Z202" s="45"/>
      <c r="AA202" s="45"/>
      <c r="AB202" s="31"/>
      <c r="AC202" s="31"/>
    </row>
    <row r="203" spans="2:29" ht="14.25" thickBot="1" x14ac:dyDescent="0.3">
      <c r="H203" s="45"/>
      <c r="J203" s="46"/>
      <c r="L203" s="45"/>
      <c r="M203" s="45"/>
      <c r="O203"/>
      <c r="P203" s="31"/>
      <c r="Q203" s="31"/>
      <c r="R203" s="31"/>
      <c r="S203" s="31"/>
      <c r="T203" s="31"/>
      <c r="U203" s="31"/>
      <c r="V203" s="45"/>
      <c r="W203" s="31"/>
      <c r="X203" s="46"/>
      <c r="Y203" s="31"/>
      <c r="Z203" s="45"/>
      <c r="AA203" s="45"/>
      <c r="AB203" s="31"/>
      <c r="AC203" s="31"/>
    </row>
    <row r="204" spans="2:29" ht="14.25" thickTop="1" x14ac:dyDescent="0.25">
      <c r="B204" s="290" t="s">
        <v>106</v>
      </c>
      <c r="C204" s="296" t="s">
        <v>118</v>
      </c>
      <c r="D204" s="117"/>
      <c r="E204" s="117"/>
      <c r="F204" s="117"/>
      <c r="G204" s="117"/>
      <c r="H204" s="117"/>
      <c r="I204" s="117"/>
      <c r="J204" s="118"/>
      <c r="K204" s="117"/>
      <c r="L204" s="119"/>
      <c r="M204" s="119"/>
      <c r="N204" s="120"/>
      <c r="O204"/>
      <c r="P204" s="290" t="s">
        <v>106</v>
      </c>
      <c r="Q204" s="296" t="s">
        <v>118</v>
      </c>
      <c r="R204" s="117"/>
      <c r="S204" s="117"/>
      <c r="T204" s="117"/>
      <c r="U204" s="117"/>
      <c r="V204" s="117"/>
      <c r="W204" s="117"/>
      <c r="X204" s="118"/>
      <c r="Y204" s="117"/>
      <c r="Z204" s="119"/>
      <c r="AA204" s="119"/>
      <c r="AB204" s="120"/>
      <c r="AC204" s="31"/>
    </row>
    <row r="205" spans="2:29" x14ac:dyDescent="0.25">
      <c r="B205" s="291"/>
      <c r="C205" s="297"/>
      <c r="D205" s="121"/>
      <c r="E205" s="121"/>
      <c r="F205" s="121"/>
      <c r="G205" s="121"/>
      <c r="H205" s="121" t="s">
        <v>111</v>
      </c>
      <c r="I205" s="121" t="s">
        <v>113</v>
      </c>
      <c r="J205" s="122"/>
      <c r="K205" s="121"/>
      <c r="L205" s="123"/>
      <c r="M205" s="123"/>
      <c r="N205" s="124"/>
      <c r="O205"/>
      <c r="P205" s="291"/>
      <c r="Q205" s="297"/>
      <c r="R205" s="121"/>
      <c r="S205" s="121"/>
      <c r="T205" s="121"/>
      <c r="U205" s="121"/>
      <c r="V205" s="121" t="s">
        <v>111</v>
      </c>
      <c r="W205" s="121" t="s">
        <v>113</v>
      </c>
      <c r="X205" s="122"/>
      <c r="Y205" s="121"/>
      <c r="Z205" s="123"/>
      <c r="AA205" s="123"/>
      <c r="AB205" s="124"/>
      <c r="AC205" s="31"/>
    </row>
    <row r="206" spans="2:29" x14ac:dyDescent="0.25">
      <c r="B206" s="291"/>
      <c r="C206" s="297"/>
      <c r="D206" s="121"/>
      <c r="E206" s="121"/>
      <c r="F206" s="121"/>
      <c r="G206" s="121"/>
      <c r="H206" s="121"/>
      <c r="I206" s="121"/>
      <c r="J206" s="122"/>
      <c r="K206" s="121"/>
      <c r="L206" s="123"/>
      <c r="M206" s="123"/>
      <c r="N206" s="124"/>
      <c r="O206"/>
      <c r="P206" s="291"/>
      <c r="Q206" s="297"/>
      <c r="R206" s="121"/>
      <c r="S206" s="121"/>
      <c r="T206" s="121"/>
      <c r="U206" s="121"/>
      <c r="V206" s="121"/>
      <c r="W206" s="121"/>
      <c r="X206" s="122"/>
      <c r="Y206" s="121"/>
      <c r="Z206" s="123"/>
      <c r="AA206" s="123"/>
      <c r="AB206" s="124"/>
      <c r="AC206" s="31"/>
    </row>
    <row r="207" spans="2:29" ht="14.25" customHeight="1" x14ac:dyDescent="0.25">
      <c r="B207" s="291"/>
      <c r="C207" s="297"/>
      <c r="D207" s="121" t="s">
        <v>117</v>
      </c>
      <c r="E207" s="121"/>
      <c r="F207" s="121"/>
      <c r="G207" s="121"/>
      <c r="H207" s="123" t="s">
        <v>74</v>
      </c>
      <c r="I207" s="123" t="s">
        <v>75</v>
      </c>
      <c r="J207" s="125" t="s">
        <v>49</v>
      </c>
      <c r="K207" s="121"/>
      <c r="L207" s="123" t="s">
        <v>76</v>
      </c>
      <c r="M207" s="123" t="s">
        <v>77</v>
      </c>
      <c r="N207" s="124"/>
      <c r="O207"/>
      <c r="P207" s="291"/>
      <c r="Q207" s="297"/>
      <c r="R207" s="121" t="s">
        <v>117</v>
      </c>
      <c r="S207" s="121"/>
      <c r="T207" s="121"/>
      <c r="U207" s="121"/>
      <c r="V207" s="123" t="s">
        <v>74</v>
      </c>
      <c r="W207" s="123" t="s">
        <v>75</v>
      </c>
      <c r="X207" s="125" t="s">
        <v>49</v>
      </c>
      <c r="Y207" s="121"/>
      <c r="Z207" s="123" t="s">
        <v>76</v>
      </c>
      <c r="AA207" s="123" t="s">
        <v>77</v>
      </c>
      <c r="AB207" s="124"/>
      <c r="AC207" s="31"/>
    </row>
    <row r="208" spans="2:29" x14ac:dyDescent="0.25">
      <c r="B208" s="291"/>
      <c r="C208" s="297"/>
      <c r="D208" s="121"/>
      <c r="E208" s="121"/>
      <c r="F208" s="121"/>
      <c r="G208" s="121"/>
      <c r="H208" s="123"/>
      <c r="I208" s="123"/>
      <c r="J208" s="125"/>
      <c r="K208" s="121"/>
      <c r="L208" s="123"/>
      <c r="M208" s="123"/>
      <c r="N208" s="124"/>
      <c r="O208"/>
      <c r="P208" s="291"/>
      <c r="Q208" s="297"/>
      <c r="R208" s="121"/>
      <c r="S208" s="121"/>
      <c r="T208" s="121"/>
      <c r="U208" s="121"/>
      <c r="V208" s="123"/>
      <c r="W208" s="123"/>
      <c r="X208" s="125"/>
      <c r="Y208" s="121"/>
      <c r="Z208" s="123"/>
      <c r="AA208" s="123"/>
      <c r="AB208" s="124"/>
      <c r="AC208" s="31"/>
    </row>
    <row r="209" spans="2:29" x14ac:dyDescent="0.25">
      <c r="B209" s="291"/>
      <c r="C209" s="297"/>
      <c r="D209" s="121" t="s">
        <v>107</v>
      </c>
      <c r="E209" s="121"/>
      <c r="F209" s="121"/>
      <c r="G209" s="121"/>
      <c r="H209" s="126">
        <v>120</v>
      </c>
      <c r="I209" s="126">
        <v>967</v>
      </c>
      <c r="J209" s="127">
        <v>847</v>
      </c>
      <c r="K209" s="121"/>
      <c r="L209" s="123">
        <v>3</v>
      </c>
      <c r="M209" s="123">
        <v>5</v>
      </c>
      <c r="N209" s="124"/>
      <c r="O209"/>
      <c r="P209" s="291"/>
      <c r="Q209" s="297"/>
      <c r="R209" s="121" t="s">
        <v>107</v>
      </c>
      <c r="S209" s="121"/>
      <c r="T209" s="121"/>
      <c r="U209" s="121"/>
      <c r="V209" s="126">
        <v>120</v>
      </c>
      <c r="W209" s="126">
        <v>967</v>
      </c>
      <c r="X209" s="127">
        <v>847</v>
      </c>
      <c r="Y209" s="121"/>
      <c r="Z209" s="123">
        <v>3</v>
      </c>
      <c r="AA209" s="123">
        <v>5</v>
      </c>
      <c r="AB209" s="124"/>
      <c r="AC209" s="31"/>
    </row>
    <row r="210" spans="2:29" x14ac:dyDescent="0.25">
      <c r="B210" s="291"/>
      <c r="C210" s="297"/>
      <c r="D210" s="121"/>
      <c r="E210" s="121"/>
      <c r="F210" s="121"/>
      <c r="G210" s="121"/>
      <c r="H210" s="126"/>
      <c r="I210" s="126"/>
      <c r="J210" s="126"/>
      <c r="K210" s="121"/>
      <c r="L210" s="123"/>
      <c r="M210" s="123"/>
      <c r="N210" s="124"/>
      <c r="O210"/>
      <c r="P210" s="291"/>
      <c r="Q210" s="297"/>
      <c r="R210" s="121"/>
      <c r="S210" s="121"/>
      <c r="T210" s="121"/>
      <c r="U210" s="121"/>
      <c r="V210" s="126"/>
      <c r="W210" s="126"/>
      <c r="X210" s="126"/>
      <c r="Y210" s="121"/>
      <c r="Z210" s="123"/>
      <c r="AA210" s="123"/>
      <c r="AB210" s="124"/>
      <c r="AC210" s="31"/>
    </row>
    <row r="211" spans="2:29" x14ac:dyDescent="0.25">
      <c r="B211" s="291"/>
      <c r="C211" s="297"/>
      <c r="D211" s="121" t="s">
        <v>108</v>
      </c>
      <c r="E211" s="121"/>
      <c r="F211" s="121"/>
      <c r="G211" s="121"/>
      <c r="H211" s="126">
        <v>120</v>
      </c>
      <c r="I211" s="126">
        <v>967</v>
      </c>
      <c r="J211" s="127">
        <v>847</v>
      </c>
      <c r="K211" s="121"/>
      <c r="L211" s="123">
        <v>5</v>
      </c>
      <c r="M211" s="123">
        <v>3</v>
      </c>
      <c r="N211" s="124"/>
      <c r="O211"/>
      <c r="P211" s="291"/>
      <c r="Q211" s="297"/>
      <c r="R211" s="121" t="s">
        <v>108</v>
      </c>
      <c r="S211" s="121"/>
      <c r="T211" s="121"/>
      <c r="U211" s="121"/>
      <c r="V211" s="126">
        <v>120</v>
      </c>
      <c r="W211" s="126">
        <v>967</v>
      </c>
      <c r="X211" s="127">
        <v>847</v>
      </c>
      <c r="Y211" s="121"/>
      <c r="Z211" s="123">
        <v>5</v>
      </c>
      <c r="AA211" s="123">
        <v>3</v>
      </c>
      <c r="AB211" s="124"/>
      <c r="AC211" s="31"/>
    </row>
    <row r="212" spans="2:29" x14ac:dyDescent="0.25">
      <c r="B212" s="291"/>
      <c r="C212" s="297"/>
      <c r="D212" s="121"/>
      <c r="E212" s="121"/>
      <c r="F212" s="121"/>
      <c r="G212" s="121"/>
      <c r="H212" s="123"/>
      <c r="I212" s="121"/>
      <c r="J212" s="128"/>
      <c r="K212" s="121"/>
      <c r="L212" s="123"/>
      <c r="M212" s="123"/>
      <c r="N212" s="124"/>
      <c r="O212"/>
      <c r="P212" s="291"/>
      <c r="Q212" s="297"/>
      <c r="R212" s="121"/>
      <c r="S212" s="121"/>
      <c r="T212" s="121"/>
      <c r="U212" s="121"/>
      <c r="V212" s="123"/>
      <c r="W212" s="121"/>
      <c r="X212" s="128"/>
      <c r="Y212" s="121"/>
      <c r="Z212" s="123"/>
      <c r="AA212" s="123"/>
      <c r="AB212" s="124"/>
      <c r="AC212" s="31"/>
    </row>
    <row r="213" spans="2:29" ht="14.25" thickBot="1" x14ac:dyDescent="0.3">
      <c r="B213" s="292"/>
      <c r="C213" s="298"/>
      <c r="D213" s="129"/>
      <c r="E213" s="129"/>
      <c r="F213" s="129"/>
      <c r="G213" s="129"/>
      <c r="H213" s="130"/>
      <c r="I213" s="129"/>
      <c r="J213" s="131"/>
      <c r="K213" s="129"/>
      <c r="L213" s="130"/>
      <c r="M213" s="130"/>
      <c r="N213" s="132"/>
      <c r="O213"/>
      <c r="P213" s="292"/>
      <c r="Q213" s="298"/>
      <c r="R213" s="129"/>
      <c r="S213" s="129"/>
      <c r="T213" s="129"/>
      <c r="U213" s="129"/>
      <c r="V213" s="130"/>
      <c r="W213" s="129"/>
      <c r="X213" s="131"/>
      <c r="Y213" s="129"/>
      <c r="Z213" s="130"/>
      <c r="AA213" s="130"/>
      <c r="AB213" s="132"/>
      <c r="AC213" s="31"/>
    </row>
    <row r="214" spans="2:29" ht="14.25" thickTop="1" x14ac:dyDescent="0.25">
      <c r="B214"/>
      <c r="C214"/>
      <c r="D214" t="s">
        <v>108</v>
      </c>
      <c r="E214"/>
      <c r="F214"/>
      <c r="G214"/>
      <c r="H214">
        <v>120</v>
      </c>
      <c r="I214">
        <v>967</v>
      </c>
      <c r="J214">
        <v>847</v>
      </c>
      <c r="K214"/>
      <c r="L214">
        <v>5</v>
      </c>
      <c r="M214">
        <v>3</v>
      </c>
      <c r="N214"/>
      <c r="O214"/>
      <c r="P214" s="31"/>
      <c r="Q214" s="31"/>
      <c r="R214" s="31"/>
      <c r="S214" s="31"/>
      <c r="T214" s="31"/>
      <c r="U214" s="31"/>
      <c r="V214" s="31"/>
      <c r="W214" s="31"/>
      <c r="X214" s="46"/>
      <c r="Y214" s="31"/>
      <c r="Z214" s="45"/>
      <c r="AA214" s="45"/>
      <c r="AB214" s="31"/>
      <c r="AC214" s="31"/>
    </row>
    <row r="215" spans="2:29" x14ac:dyDescent="0.25">
      <c r="B215"/>
      <c r="C215"/>
      <c r="D215"/>
      <c r="E215"/>
      <c r="F215"/>
      <c r="G215"/>
      <c r="H215"/>
      <c r="I215"/>
      <c r="J215"/>
      <c r="K215"/>
      <c r="L215"/>
      <c r="M215"/>
      <c r="N215"/>
      <c r="O215"/>
      <c r="P215" s="31"/>
      <c r="Q215" s="31"/>
      <c r="R215" s="31"/>
      <c r="S215" s="31"/>
      <c r="T215" s="31"/>
      <c r="U215" s="31"/>
      <c r="V215" s="31"/>
      <c r="W215" s="31"/>
      <c r="X215" s="46"/>
      <c r="Y215" s="31"/>
      <c r="Z215" s="45"/>
      <c r="AA215" s="45"/>
      <c r="AB215" s="31"/>
      <c r="AC215" s="31"/>
    </row>
    <row r="216" spans="2:29" x14ac:dyDescent="0.25">
      <c r="B216"/>
      <c r="C216"/>
      <c r="D216"/>
      <c r="E216"/>
      <c r="F216"/>
      <c r="G216"/>
      <c r="H216"/>
      <c r="I216"/>
      <c r="J216"/>
      <c r="K216"/>
      <c r="L216"/>
      <c r="M216"/>
      <c r="N216"/>
      <c r="O216"/>
      <c r="P216" s="31"/>
      <c r="Q216" s="31"/>
      <c r="R216" s="31"/>
      <c r="S216" s="31"/>
      <c r="T216" s="31"/>
      <c r="U216" s="31"/>
      <c r="V216" s="31"/>
      <c r="W216" s="31"/>
      <c r="X216" s="31"/>
      <c r="Y216" s="31"/>
      <c r="Z216" s="31"/>
      <c r="AA216" s="31"/>
      <c r="AB216" s="31"/>
      <c r="AC216" s="31"/>
    </row>
    <row r="217" spans="2:29" x14ac:dyDescent="0.25">
      <c r="B217"/>
      <c r="C217"/>
      <c r="D217"/>
      <c r="E217"/>
      <c r="F217"/>
      <c r="G217"/>
      <c r="H217"/>
      <c r="I217"/>
      <c r="J217"/>
      <c r="K217"/>
      <c r="L217"/>
      <c r="M217"/>
      <c r="N217"/>
      <c r="O217"/>
      <c r="P217" s="31"/>
      <c r="Q217" s="31"/>
      <c r="R217" s="31"/>
      <c r="S217" s="31"/>
      <c r="T217" s="31"/>
      <c r="U217" s="31"/>
      <c r="V217" s="31"/>
      <c r="W217" s="31"/>
      <c r="X217" s="31"/>
      <c r="Y217" s="31"/>
      <c r="Z217" s="31"/>
      <c r="AA217" s="31"/>
      <c r="AB217" s="31"/>
      <c r="AC217" s="31"/>
    </row>
  </sheetData>
  <mergeCells count="16">
    <mergeCell ref="B204:B213"/>
    <mergeCell ref="C204:C213"/>
    <mergeCell ref="P204:P213"/>
    <mergeCell ref="Q204:Q213"/>
    <mergeCell ref="P23:P31"/>
    <mergeCell ref="Q23:Q31"/>
    <mergeCell ref="P34:P71"/>
    <mergeCell ref="P74:P201"/>
    <mergeCell ref="Q74:Q184"/>
    <mergeCell ref="Q190:Q201"/>
    <mergeCell ref="B23:B31"/>
    <mergeCell ref="C23:C31"/>
    <mergeCell ref="B34:B71"/>
    <mergeCell ref="B74:B201"/>
    <mergeCell ref="C74:C184"/>
    <mergeCell ref="C190:C2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V58"/>
  <sheetViews>
    <sheetView workbookViewId="0">
      <selection activeCell="G16" sqref="G16"/>
    </sheetView>
  </sheetViews>
  <sheetFormatPr defaultRowHeight="12.75" x14ac:dyDescent="0.2"/>
  <cols>
    <col min="1" max="1" width="5.7109375" style="1" customWidth="1"/>
    <col min="2" max="2" width="15.7109375" customWidth="1"/>
    <col min="3" max="3" width="5.7109375" customWidth="1"/>
    <col min="4" max="4" width="15.7109375" style="1" customWidth="1"/>
    <col min="5" max="5" width="14" style="1" customWidth="1"/>
    <col min="6" max="6" width="14.42578125" style="1" customWidth="1"/>
    <col min="7" max="8" width="13.7109375" style="1" customWidth="1"/>
    <col min="9" max="9" width="15.7109375" style="1" customWidth="1"/>
    <col min="10" max="10" width="10.7109375" style="1" customWidth="1"/>
    <col min="11" max="11" width="9.140625" style="1"/>
  </cols>
  <sheetData>
    <row r="1" spans="1:11" x14ac:dyDescent="0.2">
      <c r="A1" s="2"/>
      <c r="B1" s="3"/>
      <c r="C1" s="3"/>
      <c r="D1" s="2"/>
      <c r="E1" s="2"/>
      <c r="F1" s="2"/>
      <c r="G1" s="2"/>
      <c r="H1" s="2"/>
      <c r="I1" s="2"/>
      <c r="J1" s="2"/>
      <c r="K1" s="2"/>
    </row>
    <row r="2" spans="1:11" x14ac:dyDescent="0.2">
      <c r="A2" s="2"/>
      <c r="B2" s="5" t="s">
        <v>8</v>
      </c>
      <c r="C2" s="5"/>
      <c r="D2" s="6" t="s">
        <v>9</v>
      </c>
      <c r="E2" s="2"/>
      <c r="F2" s="8" t="s">
        <v>65</v>
      </c>
      <c r="G2" s="8" t="s">
        <v>131</v>
      </c>
      <c r="H2" s="42"/>
      <c r="I2" s="2"/>
      <c r="J2" s="2"/>
      <c r="K2" s="2"/>
    </row>
    <row r="3" spans="1:11" x14ac:dyDescent="0.2">
      <c r="A3" s="2"/>
      <c r="B3" s="5"/>
      <c r="C3" s="5"/>
      <c r="D3" s="6"/>
      <c r="E3" s="2"/>
      <c r="F3" s="9"/>
      <c r="G3" s="8"/>
      <c r="H3" s="2"/>
      <c r="I3" s="2"/>
      <c r="J3" s="2"/>
      <c r="K3" s="2"/>
    </row>
    <row r="4" spans="1:11" x14ac:dyDescent="0.2">
      <c r="A4" s="2"/>
      <c r="B4" s="3" t="s">
        <v>7</v>
      </c>
      <c r="C4" s="4"/>
      <c r="D4" s="2"/>
      <c r="E4" s="2"/>
      <c r="F4" s="2"/>
      <c r="G4" s="2"/>
      <c r="H4" s="2"/>
      <c r="I4" s="2"/>
      <c r="J4" s="2"/>
      <c r="K4" s="2"/>
    </row>
    <row r="5" spans="1:11" ht="13.5" thickBot="1" x14ac:dyDescent="0.25">
      <c r="A5" s="2"/>
      <c r="B5" s="3"/>
      <c r="C5" s="4"/>
      <c r="D5" s="2"/>
      <c r="E5" s="2"/>
      <c r="F5" s="2"/>
      <c r="G5" s="2"/>
      <c r="H5" s="2"/>
      <c r="I5" s="2"/>
      <c r="J5" s="2"/>
      <c r="K5" s="2"/>
    </row>
    <row r="6" spans="1:11" ht="14.25" thickTop="1" thickBot="1" x14ac:dyDescent="0.25">
      <c r="A6" s="2"/>
      <c r="B6" s="182"/>
      <c r="C6" s="183"/>
      <c r="D6" s="184"/>
      <c r="E6" s="184"/>
      <c r="F6" s="185"/>
      <c r="G6" s="2"/>
      <c r="H6" s="2" t="s">
        <v>130</v>
      </c>
      <c r="I6" s="2"/>
      <c r="J6" s="2"/>
      <c r="K6" s="2"/>
    </row>
    <row r="7" spans="1:11" ht="13.5" thickTop="1" x14ac:dyDescent="0.2">
      <c r="A7" s="2"/>
      <c r="B7" s="3"/>
      <c r="C7" s="3"/>
      <c r="D7" s="2"/>
      <c r="E7" s="2"/>
      <c r="F7" s="2"/>
      <c r="G7" s="2"/>
      <c r="I7" s="2"/>
      <c r="J7" s="2"/>
      <c r="K7" s="2"/>
    </row>
    <row r="8" spans="1:11" x14ac:dyDescent="0.2">
      <c r="A8" s="2"/>
      <c r="B8" s="14" t="s">
        <v>25</v>
      </c>
      <c r="C8" s="3"/>
      <c r="D8" s="2"/>
      <c r="E8" s="2"/>
      <c r="F8" s="2"/>
      <c r="G8" s="2"/>
      <c r="H8" s="2"/>
      <c r="I8" s="2"/>
      <c r="J8" s="2"/>
      <c r="K8" s="2"/>
    </row>
    <row r="9" spans="1:11" ht="13.5" thickBot="1" x14ac:dyDescent="0.25">
      <c r="A9" s="2"/>
      <c r="B9" s="3"/>
      <c r="C9" s="3"/>
      <c r="D9" s="2"/>
      <c r="E9" s="2"/>
      <c r="F9" s="2"/>
      <c r="G9" s="2"/>
      <c r="I9" s="2"/>
      <c r="J9" s="2"/>
      <c r="K9" s="2"/>
    </row>
    <row r="10" spans="1:11" ht="14.25" thickTop="1" thickBot="1" x14ac:dyDescent="0.25">
      <c r="A10" s="2"/>
      <c r="B10" s="186" t="s">
        <v>56</v>
      </c>
      <c r="C10" s="196"/>
      <c r="D10" s="188"/>
      <c r="E10" s="150" t="s">
        <v>24</v>
      </c>
      <c r="F10" s="188"/>
      <c r="G10" s="2"/>
      <c r="H10" s="2"/>
      <c r="I10" s="2"/>
      <c r="J10" s="2"/>
      <c r="K10" s="2"/>
    </row>
    <row r="11" spans="1:11" ht="14.25" thickTop="1" thickBot="1" x14ac:dyDescent="0.25">
      <c r="A11" s="2"/>
      <c r="B11" s="3"/>
      <c r="C11" s="3"/>
      <c r="D11" s="2"/>
      <c r="E11" s="2"/>
      <c r="F11" s="2"/>
      <c r="G11" s="2"/>
      <c r="H11" s="2"/>
      <c r="I11" s="2"/>
      <c r="J11" s="2"/>
      <c r="K11" s="2"/>
    </row>
    <row r="12" spans="1:11" ht="13.5" thickTop="1" x14ac:dyDescent="0.2">
      <c r="A12" s="2"/>
      <c r="B12" s="197" t="s">
        <v>14</v>
      </c>
      <c r="C12" s="198"/>
      <c r="D12" s="203"/>
      <c r="E12" s="206"/>
      <c r="F12" s="207" t="s">
        <v>15</v>
      </c>
      <c r="G12" s="203"/>
      <c r="H12" s="203" t="s">
        <v>1</v>
      </c>
      <c r="I12" s="203" t="s">
        <v>3</v>
      </c>
      <c r="J12" s="203"/>
      <c r="K12" s="2"/>
    </row>
    <row r="13" spans="1:11" x14ac:dyDescent="0.2">
      <c r="A13" s="2"/>
      <c r="B13" s="199" t="s">
        <v>16</v>
      </c>
      <c r="C13" s="200"/>
      <c r="D13" s="204" t="s">
        <v>0</v>
      </c>
      <c r="E13" s="204" t="s">
        <v>17</v>
      </c>
      <c r="F13" s="208" t="s">
        <v>6</v>
      </c>
      <c r="G13" s="204" t="s">
        <v>5</v>
      </c>
      <c r="H13" s="204" t="s">
        <v>2</v>
      </c>
      <c r="I13" s="204" t="s">
        <v>2</v>
      </c>
      <c r="J13" s="204" t="s">
        <v>4</v>
      </c>
      <c r="K13" s="2"/>
    </row>
    <row r="14" spans="1:11" ht="13.5" thickBot="1" x14ac:dyDescent="0.25">
      <c r="A14" s="2"/>
      <c r="B14" s="201"/>
      <c r="C14" s="202"/>
      <c r="D14" s="205"/>
      <c r="E14" s="205"/>
      <c r="F14" s="209"/>
      <c r="G14" s="205"/>
      <c r="H14" s="210">
        <v>0.03</v>
      </c>
      <c r="I14" s="211">
        <v>0.05</v>
      </c>
      <c r="J14" s="205"/>
      <c r="K14" s="2"/>
    </row>
    <row r="15" spans="1:11" ht="14.25" thickTop="1" thickBot="1" x14ac:dyDescent="0.25">
      <c r="A15" s="216">
        <v>1</v>
      </c>
      <c r="B15" s="217"/>
      <c r="C15" s="217"/>
      <c r="D15" s="218"/>
      <c r="E15" s="219">
        <v>1920</v>
      </c>
      <c r="F15" s="154">
        <f>IF(('CAPS (current)'!J39)-E15&gt;0,E15-('CAPS (current)'!J39))+('CAPS (current)'!J39)</f>
        <v>1540.18</v>
      </c>
      <c r="G15" s="220">
        <v>1</v>
      </c>
      <c r="H15" s="212">
        <f>ROUND(SUM(F15*H14)*G15,2)</f>
        <v>46.21</v>
      </c>
      <c r="I15" s="212">
        <f>SUM(F15*I14)*G15</f>
        <v>77.009000000000015</v>
      </c>
      <c r="J15" s="212">
        <f t="shared" ref="J15:J24" si="0">SUM(I15,H15)</f>
        <v>123.21900000000002</v>
      </c>
      <c r="K15" s="2"/>
    </row>
    <row r="16" spans="1:11" ht="14.25" thickTop="1" thickBot="1" x14ac:dyDescent="0.25">
      <c r="A16" s="216">
        <v>2</v>
      </c>
      <c r="B16" s="217"/>
      <c r="C16" s="217"/>
      <c r="D16" s="218"/>
      <c r="E16" s="219">
        <v>0</v>
      </c>
      <c r="F16" s="154">
        <f>IF(('CAPS (current)'!J39)-E16&gt;0,E16-('CAPS (current)'!J39))+('CAPS (current)'!J39)</f>
        <v>0</v>
      </c>
      <c r="G16" s="220">
        <v>0</v>
      </c>
      <c r="H16" s="212">
        <f t="shared" ref="H16:H24" si="1">SUM(F16*3%)*G16</f>
        <v>0</v>
      </c>
      <c r="I16" s="212">
        <f t="shared" ref="I16:I24" si="2">SUM(F16*5%)*G16</f>
        <v>0</v>
      </c>
      <c r="J16" s="212">
        <f t="shared" si="0"/>
        <v>0</v>
      </c>
      <c r="K16" s="2"/>
    </row>
    <row r="17" spans="1:22" ht="14.25" thickTop="1" thickBot="1" x14ac:dyDescent="0.25">
      <c r="A17" s="216">
        <v>3</v>
      </c>
      <c r="B17" s="217"/>
      <c r="C17" s="217"/>
      <c r="D17" s="218"/>
      <c r="E17" s="219">
        <v>0</v>
      </c>
      <c r="F17" s="154">
        <f>IF(('CAPS (current)'!J39)-E17&gt;0,E17-('CAPS (current)'!J39))+('CAPS (current)'!J39)</f>
        <v>0</v>
      </c>
      <c r="G17" s="220">
        <v>0</v>
      </c>
      <c r="H17" s="212">
        <f t="shared" si="1"/>
        <v>0</v>
      </c>
      <c r="I17" s="212">
        <f t="shared" si="2"/>
        <v>0</v>
      </c>
      <c r="J17" s="212">
        <f t="shared" si="0"/>
        <v>0</v>
      </c>
      <c r="K17" s="2"/>
    </row>
    <row r="18" spans="1:22" ht="14.25" thickTop="1" thickBot="1" x14ac:dyDescent="0.25">
      <c r="A18" s="216">
        <v>4</v>
      </c>
      <c r="B18" s="217"/>
      <c r="C18" s="217"/>
      <c r="D18" s="218"/>
      <c r="E18" s="219">
        <v>0</v>
      </c>
      <c r="F18" s="154">
        <f>IF(('CAPS (current)'!J39)-E18&gt;0,E18-('CAPS (current)'!J39))+('CAPS (current)'!J39)</f>
        <v>0</v>
      </c>
      <c r="G18" s="220">
        <v>0</v>
      </c>
      <c r="H18" s="212">
        <f t="shared" si="1"/>
        <v>0</v>
      </c>
      <c r="I18" s="212">
        <f t="shared" si="2"/>
        <v>0</v>
      </c>
      <c r="J18" s="212">
        <f t="shared" si="0"/>
        <v>0</v>
      </c>
      <c r="K18" s="2"/>
    </row>
    <row r="19" spans="1:22" ht="14.25" thickTop="1" thickBot="1" x14ac:dyDescent="0.25">
      <c r="A19" s="216">
        <v>5</v>
      </c>
      <c r="B19" s="221"/>
      <c r="C19" s="221"/>
      <c r="D19" s="222"/>
      <c r="E19" s="219">
        <v>0</v>
      </c>
      <c r="F19" s="154">
        <f>IF(('CAPS (current)'!J39)-E19&gt;0,E19-('CAPS (current)'!J39))+('CAPS (current)'!J39)</f>
        <v>0</v>
      </c>
      <c r="G19" s="220">
        <v>0</v>
      </c>
      <c r="H19" s="212">
        <f t="shared" si="1"/>
        <v>0</v>
      </c>
      <c r="I19" s="212">
        <f t="shared" si="2"/>
        <v>0</v>
      </c>
      <c r="J19" s="212">
        <f t="shared" si="0"/>
        <v>0</v>
      </c>
      <c r="K19" s="2"/>
    </row>
    <row r="20" spans="1:22" ht="14.25" thickTop="1" thickBot="1" x14ac:dyDescent="0.25">
      <c r="A20" s="216">
        <v>6</v>
      </c>
      <c r="B20" s="221"/>
      <c r="C20" s="221"/>
      <c r="D20" s="222"/>
      <c r="E20" s="219">
        <v>0</v>
      </c>
      <c r="F20" s="154">
        <f>IF(('CAPS (current)'!J39)-E20&gt;0,E20-('CAPS (current)'!J39))+('CAPS (current)'!J39)</f>
        <v>0</v>
      </c>
      <c r="G20" s="220">
        <v>0</v>
      </c>
      <c r="H20" s="212">
        <f t="shared" si="1"/>
        <v>0</v>
      </c>
      <c r="I20" s="212">
        <f t="shared" si="2"/>
        <v>0</v>
      </c>
      <c r="J20" s="212">
        <f t="shared" si="0"/>
        <v>0</v>
      </c>
      <c r="K20" s="2"/>
      <c r="R20" s="63"/>
      <c r="U20" s="63"/>
      <c r="V20" s="63"/>
    </row>
    <row r="21" spans="1:22" ht="14.25" thickTop="1" thickBot="1" x14ac:dyDescent="0.25">
      <c r="A21" s="216">
        <v>7</v>
      </c>
      <c r="B21" s="221"/>
      <c r="C21" s="221"/>
      <c r="D21" s="222"/>
      <c r="E21" s="219">
        <v>0</v>
      </c>
      <c r="F21" s="154">
        <f>IF(('CAPS (current)'!J39)-E21&gt;0,E21-('CAPS (current)'!J39))+('CAPS (current)'!J39)</f>
        <v>0</v>
      </c>
      <c r="G21" s="220">
        <v>0</v>
      </c>
      <c r="H21" s="212">
        <f t="shared" si="1"/>
        <v>0</v>
      </c>
      <c r="I21" s="212">
        <f t="shared" si="2"/>
        <v>0</v>
      </c>
      <c r="J21" s="212">
        <f t="shared" si="0"/>
        <v>0</v>
      </c>
      <c r="K21" s="2"/>
      <c r="R21" s="63"/>
    </row>
    <row r="22" spans="1:22" ht="14.25" thickTop="1" thickBot="1" x14ac:dyDescent="0.25">
      <c r="A22" s="216">
        <v>8</v>
      </c>
      <c r="B22" s="221"/>
      <c r="C22" s="221"/>
      <c r="D22" s="222"/>
      <c r="E22" s="219">
        <v>0</v>
      </c>
      <c r="F22" s="154">
        <f>IF(('CAPS (current)'!J39)-E22&gt;0,E22-('CAPS (current)'!J39))+('CAPS (current)'!J39)</f>
        <v>0</v>
      </c>
      <c r="G22" s="220">
        <v>0</v>
      </c>
      <c r="H22" s="212">
        <f t="shared" si="1"/>
        <v>0</v>
      </c>
      <c r="I22" s="212">
        <f t="shared" si="2"/>
        <v>0</v>
      </c>
      <c r="J22" s="212">
        <f t="shared" si="0"/>
        <v>0</v>
      </c>
      <c r="K22" s="2"/>
      <c r="R22" s="63"/>
      <c r="U22" s="63"/>
      <c r="V22" s="63"/>
    </row>
    <row r="23" spans="1:22" ht="14.25" thickTop="1" thickBot="1" x14ac:dyDescent="0.25">
      <c r="A23" s="216">
        <v>9</v>
      </c>
      <c r="B23" s="221"/>
      <c r="C23" s="221"/>
      <c r="D23" s="222"/>
      <c r="E23" s="219">
        <v>0</v>
      </c>
      <c r="F23" s="154">
        <f>IF(('CAPS (current)'!J39)-E23&gt;0,E23-('CAPS (current)'!J39))+('CAPS (current)'!J39)</f>
        <v>0</v>
      </c>
      <c r="G23" s="220">
        <v>0</v>
      </c>
      <c r="H23" s="212">
        <f t="shared" si="1"/>
        <v>0</v>
      </c>
      <c r="I23" s="212">
        <f t="shared" si="2"/>
        <v>0</v>
      </c>
      <c r="J23" s="212">
        <f t="shared" si="0"/>
        <v>0</v>
      </c>
      <c r="K23" s="2"/>
    </row>
    <row r="24" spans="1:22" ht="14.25" thickTop="1" thickBot="1" x14ac:dyDescent="0.25">
      <c r="A24" s="216">
        <v>10</v>
      </c>
      <c r="B24" s="221"/>
      <c r="C24" s="221"/>
      <c r="D24" s="222"/>
      <c r="E24" s="219">
        <v>0</v>
      </c>
      <c r="F24" s="154">
        <f>IF(('CAPS (current)'!J39)-E24&gt;0,E24-('CAPS (current)'!J39))+('CAPS (current)'!J39)</f>
        <v>0</v>
      </c>
      <c r="G24" s="220">
        <v>0</v>
      </c>
      <c r="H24" s="212">
        <f t="shared" si="1"/>
        <v>0</v>
      </c>
      <c r="I24" s="212">
        <f t="shared" si="2"/>
        <v>0</v>
      </c>
      <c r="J24" s="212">
        <f t="shared" si="0"/>
        <v>0</v>
      </c>
      <c r="K24" s="2"/>
    </row>
    <row r="25" spans="1:22" ht="14.25" thickTop="1" thickBot="1" x14ac:dyDescent="0.25">
      <c r="A25" s="2"/>
      <c r="E25" s="2"/>
      <c r="F25" s="2"/>
      <c r="G25" s="2"/>
      <c r="H25" s="2"/>
      <c r="I25" s="2"/>
      <c r="J25" s="2"/>
      <c r="K25" s="2"/>
    </row>
    <row r="26" spans="1:22" ht="14.25" thickTop="1" thickBot="1" x14ac:dyDescent="0.25">
      <c r="A26" s="2"/>
      <c r="B26" s="3" t="s">
        <v>18</v>
      </c>
      <c r="C26" s="3"/>
      <c r="D26" s="2"/>
      <c r="E26" s="2"/>
      <c r="F26" s="2"/>
      <c r="G26" s="2"/>
      <c r="H26" s="212">
        <f>SUM(H15:H24)</f>
        <v>46.21</v>
      </c>
      <c r="I26" s="212">
        <f>SUM(I15:I24)</f>
        <v>77.009000000000015</v>
      </c>
      <c r="J26" s="212">
        <f>SUM(J15:J24)</f>
        <v>123.21900000000002</v>
      </c>
      <c r="K26" s="2"/>
    </row>
    <row r="27" spans="1:22" ht="14.25" thickTop="1" thickBot="1" x14ac:dyDescent="0.25">
      <c r="K27" s="2"/>
    </row>
    <row r="28" spans="1:22" ht="13.5" thickTop="1" x14ac:dyDescent="0.2">
      <c r="A28" s="2"/>
      <c r="B28" s="213" t="s">
        <v>19</v>
      </c>
      <c r="C28" s="198"/>
      <c r="D28" s="203"/>
      <c r="E28" s="206"/>
      <c r="F28" s="207" t="s">
        <v>15</v>
      </c>
      <c r="G28" s="203"/>
      <c r="H28" s="203" t="s">
        <v>1</v>
      </c>
      <c r="I28" s="203" t="s">
        <v>3</v>
      </c>
      <c r="J28" s="203"/>
      <c r="K28" s="2"/>
    </row>
    <row r="29" spans="1:22" x14ac:dyDescent="0.2">
      <c r="A29" s="2"/>
      <c r="B29" s="199" t="s">
        <v>16</v>
      </c>
      <c r="C29" s="200"/>
      <c r="D29" s="204" t="s">
        <v>0</v>
      </c>
      <c r="E29" s="204" t="s">
        <v>17</v>
      </c>
      <c r="F29" s="208" t="s">
        <v>6</v>
      </c>
      <c r="G29" s="204" t="s">
        <v>5</v>
      </c>
      <c r="H29" s="204" t="s">
        <v>2</v>
      </c>
      <c r="I29" s="204" t="s">
        <v>2</v>
      </c>
      <c r="J29" s="204" t="s">
        <v>4</v>
      </c>
    </row>
    <row r="30" spans="1:22" ht="13.5" thickBot="1" x14ac:dyDescent="0.25">
      <c r="A30" s="2"/>
      <c r="B30" s="223"/>
      <c r="C30" s="200"/>
      <c r="D30" s="204"/>
      <c r="E30" s="204"/>
      <c r="F30" s="208"/>
      <c r="G30" s="204"/>
      <c r="H30" s="224">
        <v>0.03</v>
      </c>
      <c r="I30" s="225">
        <v>0.05</v>
      </c>
      <c r="J30" s="204"/>
    </row>
    <row r="31" spans="1:22" ht="14.25" thickTop="1" thickBot="1" x14ac:dyDescent="0.25">
      <c r="A31" s="216">
        <v>1</v>
      </c>
      <c r="B31" s="217"/>
      <c r="C31" s="217"/>
      <c r="D31" s="218"/>
      <c r="E31" s="219">
        <v>0</v>
      </c>
      <c r="F31" s="154">
        <f>IF(('CAPS (current)'!J40)-E31&gt;0,E31-('CAPS (current)'!J40))+('CAPS (current)'!J40)</f>
        <v>0</v>
      </c>
      <c r="G31" s="220">
        <v>0</v>
      </c>
      <c r="H31" s="212">
        <f>ROUND(SUM(F31*H30)*G31,2)</f>
        <v>0</v>
      </c>
      <c r="I31" s="212">
        <f>SUM(F31*I30)*G31</f>
        <v>0</v>
      </c>
      <c r="J31" s="212">
        <f>SUM(I31,H31)</f>
        <v>0</v>
      </c>
    </row>
    <row r="32" spans="1:22" ht="14.25" thickTop="1" thickBot="1" x14ac:dyDescent="0.25">
      <c r="A32" s="216">
        <v>2</v>
      </c>
      <c r="B32" s="217"/>
      <c r="C32" s="217"/>
      <c r="D32" s="218"/>
      <c r="E32" s="219">
        <v>0</v>
      </c>
      <c r="F32" s="154">
        <f>IF(('CAPS (current)'!J40)-E32&gt;0,E32-('CAPS (current)'!J40))+('CAPS (current)'!J40)</f>
        <v>0</v>
      </c>
      <c r="G32" s="220">
        <v>0</v>
      </c>
      <c r="H32" s="212">
        <f>SUM(F32*3%)*G32</f>
        <v>0</v>
      </c>
      <c r="I32" s="212">
        <f>SUM(F32*5%)*G32</f>
        <v>0</v>
      </c>
      <c r="J32" s="212">
        <f>SUM(I32,H32)</f>
        <v>0</v>
      </c>
    </row>
    <row r="33" spans="1:10" ht="14.25" thickTop="1" thickBot="1" x14ac:dyDescent="0.25">
      <c r="A33" s="216">
        <v>3</v>
      </c>
      <c r="B33" s="217"/>
      <c r="C33" s="217"/>
      <c r="D33" s="218"/>
      <c r="E33" s="219">
        <v>0</v>
      </c>
      <c r="F33" s="154">
        <f>IF(('CAPS (current)'!J40)-E33&gt;0,E33-('CAPS (current)'!J40))+('CAPS (current)'!J40)</f>
        <v>0</v>
      </c>
      <c r="G33" s="220">
        <v>0</v>
      </c>
      <c r="H33" s="212">
        <f>SUM(F33*3%)*G33</f>
        <v>0</v>
      </c>
      <c r="I33" s="212">
        <f>SUM(F33*5%)*G33</f>
        <v>0</v>
      </c>
      <c r="J33" s="212">
        <f>SUM(I33,H33)</f>
        <v>0</v>
      </c>
    </row>
    <row r="34" spans="1:10" ht="14.25" thickTop="1" thickBot="1" x14ac:dyDescent="0.25">
      <c r="A34" s="216">
        <v>4</v>
      </c>
      <c r="B34" s="217"/>
      <c r="C34" s="217"/>
      <c r="D34" s="218"/>
      <c r="E34" s="219">
        <v>0</v>
      </c>
      <c r="F34" s="154">
        <f>IF(('CAPS (current)'!J40)-E34&gt;0,E34-('CAPS (current)'!J40))+('CAPS (current)'!J40)</f>
        <v>0</v>
      </c>
      <c r="G34" s="220">
        <v>0</v>
      </c>
      <c r="H34" s="212">
        <f>SUM(F34*3%)*G34</f>
        <v>0</v>
      </c>
      <c r="I34" s="212">
        <f>SUM(F34*5%)*G34</f>
        <v>0</v>
      </c>
      <c r="J34" s="212">
        <f>SUM(I34,H34)</f>
        <v>0</v>
      </c>
    </row>
    <row r="35" spans="1:10" ht="14.25" thickTop="1" thickBot="1" x14ac:dyDescent="0.25">
      <c r="A35" s="216">
        <v>5</v>
      </c>
      <c r="B35" s="221"/>
      <c r="C35" s="221"/>
      <c r="D35" s="222"/>
      <c r="E35" s="219">
        <v>0</v>
      </c>
      <c r="F35" s="154">
        <f>IF(('CAPS (current)'!J40)-E35&gt;0,E35-('CAPS (current)'!J40))+('CAPS (current)'!J40)</f>
        <v>0</v>
      </c>
      <c r="G35" s="220">
        <v>0</v>
      </c>
      <c r="H35" s="212">
        <f>SUM(F35*3%)*G35</f>
        <v>0</v>
      </c>
      <c r="I35" s="212">
        <f>SUM(F35*5%)*G35</f>
        <v>0</v>
      </c>
      <c r="J35" s="212">
        <f>SUM(I35,H35)</f>
        <v>0</v>
      </c>
    </row>
    <row r="36" spans="1:10" ht="14.25" thickTop="1" thickBot="1" x14ac:dyDescent="0.25">
      <c r="A36" s="2"/>
      <c r="E36" s="2"/>
      <c r="F36" s="2"/>
      <c r="G36" s="2"/>
      <c r="H36" s="2"/>
      <c r="I36" s="2"/>
      <c r="J36" s="2"/>
    </row>
    <row r="37" spans="1:10" ht="14.25" thickTop="1" thickBot="1" x14ac:dyDescent="0.25">
      <c r="A37" s="2"/>
      <c r="B37" s="3" t="s">
        <v>18</v>
      </c>
      <c r="C37" s="3"/>
      <c r="D37" s="2"/>
      <c r="E37" s="2"/>
      <c r="F37" s="2"/>
      <c r="G37" s="2"/>
      <c r="H37" s="212">
        <f>SUM(H31:H35)</f>
        <v>0</v>
      </c>
      <c r="I37" s="212">
        <f>SUM(I31:I35)</f>
        <v>0</v>
      </c>
      <c r="J37" s="212">
        <f>SUM(J31:J35)</f>
        <v>0</v>
      </c>
    </row>
    <row r="38" spans="1:10" ht="14.25" thickTop="1" thickBot="1" x14ac:dyDescent="0.25"/>
    <row r="39" spans="1:10" ht="13.5" thickTop="1" x14ac:dyDescent="0.2">
      <c r="A39" s="2"/>
      <c r="B39" s="214" t="s">
        <v>20</v>
      </c>
      <c r="C39" s="198"/>
      <c r="D39" s="203"/>
      <c r="E39" s="206"/>
      <c r="F39" s="207" t="s">
        <v>15</v>
      </c>
      <c r="G39" s="203"/>
      <c r="H39" s="203" t="s">
        <v>1</v>
      </c>
      <c r="I39" s="203" t="s">
        <v>3</v>
      </c>
      <c r="J39" s="203"/>
    </row>
    <row r="40" spans="1:10" x14ac:dyDescent="0.2">
      <c r="A40" s="2"/>
      <c r="B40" s="199" t="s">
        <v>16</v>
      </c>
      <c r="C40" s="200"/>
      <c r="D40" s="204" t="s">
        <v>0</v>
      </c>
      <c r="E40" s="204" t="s">
        <v>17</v>
      </c>
      <c r="F40" s="208" t="s">
        <v>6</v>
      </c>
      <c r="G40" s="204" t="s">
        <v>5</v>
      </c>
      <c r="H40" s="204" t="s">
        <v>2</v>
      </c>
      <c r="I40" s="204" t="s">
        <v>2</v>
      </c>
      <c r="J40" s="204" t="s">
        <v>4</v>
      </c>
    </row>
    <row r="41" spans="1:10" ht="13.5" thickBot="1" x14ac:dyDescent="0.25">
      <c r="A41" s="2"/>
      <c r="B41" s="223"/>
      <c r="C41" s="200"/>
      <c r="D41" s="204"/>
      <c r="E41" s="204"/>
      <c r="F41" s="208"/>
      <c r="G41" s="204"/>
      <c r="H41" s="224">
        <v>0.03</v>
      </c>
      <c r="I41" s="225">
        <v>0.05</v>
      </c>
      <c r="J41" s="204"/>
    </row>
    <row r="42" spans="1:10" ht="14.25" thickTop="1" thickBot="1" x14ac:dyDescent="0.25">
      <c r="A42" s="216">
        <v>1</v>
      </c>
      <c r="B42" s="217"/>
      <c r="C42" s="217"/>
      <c r="D42" s="218"/>
      <c r="E42" s="219">
        <v>0</v>
      </c>
      <c r="F42" s="154">
        <f>IF(('CAPS (current)'!J41)-E42&gt;0,E42-('CAPS (current)'!J41))+('CAPS (current)'!J41)</f>
        <v>0</v>
      </c>
      <c r="G42" s="220">
        <v>0</v>
      </c>
      <c r="H42" s="212">
        <f>ROUND(SUM(F42*H41)*G42,2)</f>
        <v>0</v>
      </c>
      <c r="I42" s="212">
        <f>SUM(F42*I41)*G42</f>
        <v>0</v>
      </c>
      <c r="J42" s="212">
        <f>SUM(I42,H42)</f>
        <v>0</v>
      </c>
    </row>
    <row r="43" spans="1:10" ht="14.25" thickTop="1" thickBot="1" x14ac:dyDescent="0.25">
      <c r="A43" s="216">
        <v>2</v>
      </c>
      <c r="B43" s="217"/>
      <c r="C43" s="217"/>
      <c r="D43" s="218"/>
      <c r="E43" s="219">
        <v>0</v>
      </c>
      <c r="F43" s="154">
        <f>IF(('CAPS (current)'!J41)-E43&gt;0,E43-('CAPS (current)'!J41))+('CAPS (current)'!J41)</f>
        <v>0</v>
      </c>
      <c r="G43" s="220">
        <v>0</v>
      </c>
      <c r="H43" s="212">
        <f>SUM(F43*3%)*G43</f>
        <v>0</v>
      </c>
      <c r="I43" s="212">
        <f>SUM(F43*5%)*G43</f>
        <v>0</v>
      </c>
      <c r="J43" s="212">
        <f>SUM(I43,H43)</f>
        <v>0</v>
      </c>
    </row>
    <row r="44" spans="1:10" ht="14.25" thickTop="1" thickBot="1" x14ac:dyDescent="0.25">
      <c r="A44" s="216">
        <v>3</v>
      </c>
      <c r="B44" s="217"/>
      <c r="C44" s="217"/>
      <c r="D44" s="218"/>
      <c r="E44" s="219">
        <v>0</v>
      </c>
      <c r="F44" s="154">
        <f>IF(('CAPS (current)'!J41)-E44&gt;0,E44-('CAPS (current)'!J41))+('CAPS (current)'!J41)</f>
        <v>0</v>
      </c>
      <c r="G44" s="220">
        <v>0</v>
      </c>
      <c r="H44" s="212">
        <f>SUM(F44*3%)*G44</f>
        <v>0</v>
      </c>
      <c r="I44" s="212">
        <f>SUM(F44*5%)*G44</f>
        <v>0</v>
      </c>
      <c r="J44" s="212">
        <f>SUM(I44,H44)</f>
        <v>0</v>
      </c>
    </row>
    <row r="45" spans="1:10" ht="14.25" thickTop="1" thickBot="1" x14ac:dyDescent="0.25">
      <c r="A45" s="216">
        <v>4</v>
      </c>
      <c r="B45" s="217"/>
      <c r="C45" s="217"/>
      <c r="D45" s="218"/>
      <c r="E45" s="219">
        <v>0</v>
      </c>
      <c r="F45" s="154">
        <f>IF(('CAPS (current)'!J41)-E45&gt;0,E45-('CAPS (current)'!J41))+('CAPS (current)'!J41)</f>
        <v>0</v>
      </c>
      <c r="G45" s="220">
        <v>0</v>
      </c>
      <c r="H45" s="212">
        <f>SUM(F45*3%)*G45</f>
        <v>0</v>
      </c>
      <c r="I45" s="212">
        <f>SUM(F45*5%)*G45</f>
        <v>0</v>
      </c>
      <c r="J45" s="212">
        <f>SUM(I45,H45)</f>
        <v>0</v>
      </c>
    </row>
    <row r="46" spans="1:10" ht="14.25" thickTop="1" thickBot="1" x14ac:dyDescent="0.25">
      <c r="A46" s="216">
        <v>5</v>
      </c>
      <c r="B46" s="221"/>
      <c r="C46" s="221"/>
      <c r="D46" s="222"/>
      <c r="E46" s="219">
        <v>0</v>
      </c>
      <c r="F46" s="154">
        <f>IF(('CAPS (current)'!J41)-E46&gt;0,E46-('CAPS (current)'!J41))+('CAPS (current)'!J41)</f>
        <v>0</v>
      </c>
      <c r="G46" s="220">
        <v>0</v>
      </c>
      <c r="H46" s="212">
        <f>SUM(F46*3%)*G46</f>
        <v>0</v>
      </c>
      <c r="I46" s="212">
        <f>SUM(F46*5%)*G46</f>
        <v>0</v>
      </c>
      <c r="J46" s="212">
        <f>SUM(I46,H46)</f>
        <v>0</v>
      </c>
    </row>
    <row r="47" spans="1:10" ht="14.25" thickTop="1" thickBot="1" x14ac:dyDescent="0.25">
      <c r="A47" s="2"/>
      <c r="E47" s="2"/>
      <c r="F47" s="2"/>
      <c r="G47" s="2"/>
      <c r="H47" s="2"/>
      <c r="I47" s="2"/>
      <c r="J47" s="2"/>
    </row>
    <row r="48" spans="1:10" ht="14.25" thickTop="1" thickBot="1" x14ac:dyDescent="0.25">
      <c r="A48" s="2"/>
      <c r="B48" s="3" t="s">
        <v>18</v>
      </c>
      <c r="C48" s="3"/>
      <c r="D48" s="2"/>
      <c r="E48" s="2"/>
      <c r="F48" s="2"/>
      <c r="G48" s="2"/>
      <c r="H48" s="212">
        <f>SUM(H42:H46)</f>
        <v>0</v>
      </c>
      <c r="I48" s="212">
        <f>SUM(I42:I46)</f>
        <v>0</v>
      </c>
      <c r="J48" s="212">
        <f>SUM(J42:J46)</f>
        <v>0</v>
      </c>
    </row>
    <row r="49" spans="1:10" ht="14.25" thickTop="1" thickBot="1" x14ac:dyDescent="0.25"/>
    <row r="50" spans="1:10" ht="13.5" thickTop="1" x14ac:dyDescent="0.2">
      <c r="A50" s="2"/>
      <c r="B50" s="215" t="s">
        <v>21</v>
      </c>
      <c r="C50" s="198"/>
      <c r="D50" s="203"/>
      <c r="E50" s="206"/>
      <c r="F50" s="207" t="s">
        <v>15</v>
      </c>
      <c r="G50" s="203"/>
      <c r="H50" s="203" t="s">
        <v>1</v>
      </c>
      <c r="I50" s="203" t="s">
        <v>3</v>
      </c>
      <c r="J50" s="203"/>
    </row>
    <row r="51" spans="1:10" x14ac:dyDescent="0.2">
      <c r="A51" s="2"/>
      <c r="B51" s="199" t="s">
        <v>16</v>
      </c>
      <c r="C51" s="200"/>
      <c r="D51" s="204" t="s">
        <v>0</v>
      </c>
      <c r="E51" s="204" t="s">
        <v>17</v>
      </c>
      <c r="F51" s="208" t="s">
        <v>6</v>
      </c>
      <c r="G51" s="204" t="s">
        <v>5</v>
      </c>
      <c r="H51" s="204" t="s">
        <v>2</v>
      </c>
      <c r="I51" s="204" t="s">
        <v>2</v>
      </c>
      <c r="J51" s="204" t="s">
        <v>4</v>
      </c>
    </row>
    <row r="52" spans="1:10" ht="13.5" thickBot="1" x14ac:dyDescent="0.25">
      <c r="A52" s="2"/>
      <c r="B52" s="223"/>
      <c r="C52" s="200"/>
      <c r="D52" s="204"/>
      <c r="E52" s="204"/>
      <c r="F52" s="208"/>
      <c r="G52" s="204"/>
      <c r="H52" s="224">
        <v>0.03</v>
      </c>
      <c r="I52" s="225">
        <v>0.05</v>
      </c>
      <c r="J52" s="204"/>
    </row>
    <row r="53" spans="1:10" ht="14.25" thickTop="1" thickBot="1" x14ac:dyDescent="0.25">
      <c r="A53" s="216">
        <v>1</v>
      </c>
      <c r="B53" s="217"/>
      <c r="C53" s="217"/>
      <c r="D53" s="218"/>
      <c r="E53" s="219">
        <v>0</v>
      </c>
      <c r="F53" s="154">
        <f>IF(('CAPS (current)'!J41)-E53&gt;0,E53-('CAPS (current)'!J41))+('CAPS (current)'!J41)</f>
        <v>0</v>
      </c>
      <c r="G53" s="220">
        <v>0</v>
      </c>
      <c r="H53" s="212">
        <f>ROUND(SUM(F53*H52)*G53,2)</f>
        <v>0</v>
      </c>
      <c r="I53" s="212">
        <f>SUM(F53*I52)*G53</f>
        <v>0</v>
      </c>
      <c r="J53" s="212">
        <f>SUM(I53,H53)</f>
        <v>0</v>
      </c>
    </row>
    <row r="54" spans="1:10" ht="14.25" thickTop="1" thickBot="1" x14ac:dyDescent="0.25">
      <c r="A54" s="2"/>
      <c r="E54" s="2"/>
      <c r="F54" s="2"/>
      <c r="G54" s="2"/>
      <c r="H54" s="2"/>
      <c r="I54" s="2"/>
      <c r="J54" s="2"/>
    </row>
    <row r="55" spans="1:10" ht="14.25" thickTop="1" thickBot="1" x14ac:dyDescent="0.25">
      <c r="A55" s="2"/>
      <c r="B55" s="3" t="s">
        <v>18</v>
      </c>
      <c r="C55" s="3"/>
      <c r="D55" s="2"/>
      <c r="E55" s="2"/>
      <c r="F55" s="2"/>
      <c r="G55" s="2"/>
      <c r="H55" s="212">
        <f>SUM(H53:H53)</f>
        <v>0</v>
      </c>
      <c r="I55" s="212">
        <f>SUM(I53:I53)</f>
        <v>0</v>
      </c>
      <c r="J55" s="212">
        <f>SUM(J53:J53)</f>
        <v>0</v>
      </c>
    </row>
    <row r="56" spans="1:10" ht="14.25" thickTop="1" thickBot="1" x14ac:dyDescent="0.25"/>
    <row r="57" spans="1:10" ht="14.25" thickTop="1" thickBot="1" x14ac:dyDescent="0.25">
      <c r="B57" s="7" t="s">
        <v>22</v>
      </c>
      <c r="H57" s="226">
        <f>SUM(H26,H37,H48,H55)</f>
        <v>46.21</v>
      </c>
      <c r="I57" s="226">
        <f>SUM(I26,I37,I48,I55)</f>
        <v>77.009000000000015</v>
      </c>
      <c r="J57" s="226">
        <f>SUM(J26,J37,J48,J55)</f>
        <v>123.21900000000002</v>
      </c>
    </row>
    <row r="58" spans="1:10" ht="13.5" thickTop="1" x14ac:dyDescent="0.2"/>
  </sheetData>
  <phoneticPr fontId="0" type="noConversion"/>
  <pageMargins left="0.75" right="0.75" top="1" bottom="1" header="0.5" footer="0.5"/>
  <pageSetup orientation="landscape" horizontalDpi="12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183F5"/>
  </sheetPr>
  <dimension ref="A1:K58"/>
  <sheetViews>
    <sheetView workbookViewId="0">
      <selection activeCell="F20" sqref="F20"/>
    </sheetView>
  </sheetViews>
  <sheetFormatPr defaultRowHeight="12.75" x14ac:dyDescent="0.2"/>
  <cols>
    <col min="1" max="1" width="5.7109375" customWidth="1"/>
    <col min="2" max="2" width="15.7109375" customWidth="1"/>
    <col min="3" max="3" width="5.7109375" customWidth="1"/>
    <col min="4" max="4" width="15.7109375" customWidth="1"/>
    <col min="5" max="5" width="14" customWidth="1"/>
    <col min="6" max="6" width="14.42578125" customWidth="1"/>
    <col min="7" max="8" width="13.7109375" customWidth="1"/>
    <col min="9" max="9" width="15.7109375" customWidth="1"/>
    <col min="10" max="10" width="10.7109375" customWidth="1"/>
  </cols>
  <sheetData>
    <row r="1" spans="1:10" x14ac:dyDescent="0.2">
      <c r="A1" s="2"/>
      <c r="B1" s="3"/>
      <c r="C1" s="3"/>
      <c r="D1" s="2"/>
      <c r="E1" s="2"/>
      <c r="F1" s="2"/>
      <c r="G1" s="2"/>
      <c r="H1" s="2"/>
      <c r="I1" s="2"/>
      <c r="J1" s="2"/>
    </row>
    <row r="2" spans="1:10" x14ac:dyDescent="0.2">
      <c r="A2" s="2"/>
      <c r="B2" s="5" t="s">
        <v>10</v>
      </c>
      <c r="C2" s="5"/>
      <c r="D2" s="6" t="s">
        <v>11</v>
      </c>
      <c r="E2" s="2"/>
      <c r="F2" s="8" t="s">
        <v>65</v>
      </c>
      <c r="G2" s="8" t="s">
        <v>131</v>
      </c>
      <c r="H2" s="42"/>
      <c r="I2" s="2"/>
      <c r="J2" s="2"/>
    </row>
    <row r="3" spans="1:10" x14ac:dyDescent="0.2">
      <c r="A3" s="2"/>
      <c r="B3" s="5"/>
      <c r="C3" s="5"/>
      <c r="D3" s="6"/>
      <c r="E3" s="2"/>
      <c r="F3" s="9"/>
      <c r="G3" s="8"/>
      <c r="H3" s="2"/>
      <c r="I3" s="2"/>
      <c r="J3" s="2"/>
    </row>
    <row r="4" spans="1:10" x14ac:dyDescent="0.2">
      <c r="A4" s="2"/>
      <c r="B4" s="3" t="s">
        <v>7</v>
      </c>
      <c r="C4" s="4"/>
      <c r="D4" s="2"/>
      <c r="E4" s="2"/>
      <c r="F4" s="2"/>
      <c r="G4" s="2"/>
      <c r="H4" s="2"/>
      <c r="I4" s="2"/>
      <c r="J4" s="2"/>
    </row>
    <row r="5" spans="1:10" ht="13.5" thickBot="1" x14ac:dyDescent="0.25">
      <c r="A5" s="2"/>
      <c r="B5" s="3"/>
      <c r="C5" s="4"/>
      <c r="D5" s="2"/>
      <c r="E5" s="2"/>
      <c r="F5" s="2"/>
      <c r="G5" s="2"/>
      <c r="H5" s="2"/>
      <c r="I5" s="2"/>
      <c r="J5" s="2"/>
    </row>
    <row r="6" spans="1:10" ht="14.25" thickTop="1" thickBot="1" x14ac:dyDescent="0.25">
      <c r="A6" s="2"/>
      <c r="B6" s="182"/>
      <c r="C6" s="183"/>
      <c r="D6" s="184"/>
      <c r="E6" s="184"/>
      <c r="F6" s="185"/>
      <c r="G6" s="2"/>
      <c r="H6" s="2" t="s">
        <v>130</v>
      </c>
      <c r="I6" s="2"/>
      <c r="J6" s="2"/>
    </row>
    <row r="7" spans="1:10" ht="13.5" thickTop="1" x14ac:dyDescent="0.2">
      <c r="A7" s="2"/>
      <c r="B7" s="3"/>
      <c r="C7" s="3"/>
      <c r="D7" s="2"/>
      <c r="E7" s="2"/>
      <c r="F7" s="2"/>
      <c r="G7" s="2"/>
      <c r="H7" s="2"/>
      <c r="I7" s="2"/>
      <c r="J7" s="2"/>
    </row>
    <row r="8" spans="1:10" x14ac:dyDescent="0.2">
      <c r="A8" s="2"/>
      <c r="B8" s="14" t="s">
        <v>25</v>
      </c>
      <c r="C8" s="3"/>
      <c r="D8" s="2"/>
      <c r="E8" s="2"/>
      <c r="F8" s="2"/>
      <c r="G8" s="2"/>
      <c r="H8" s="2"/>
      <c r="I8" s="2"/>
      <c r="J8" s="2"/>
    </row>
    <row r="9" spans="1:10" ht="13.5" thickBot="1" x14ac:dyDescent="0.25">
      <c r="A9" s="2"/>
      <c r="B9" s="3"/>
      <c r="C9" s="3"/>
      <c r="D9" s="2"/>
      <c r="E9" s="2"/>
      <c r="F9" s="2"/>
      <c r="G9" s="2"/>
      <c r="H9" s="2"/>
      <c r="I9" s="2"/>
      <c r="J9" s="2"/>
    </row>
    <row r="10" spans="1:10" ht="14.25" thickTop="1" thickBot="1" x14ac:dyDescent="0.25">
      <c r="A10" s="2"/>
      <c r="B10" s="186" t="s">
        <v>56</v>
      </c>
      <c r="C10" s="187"/>
      <c r="D10" s="188"/>
      <c r="E10" s="150" t="s">
        <v>24</v>
      </c>
      <c r="F10" s="188"/>
      <c r="G10" s="2"/>
      <c r="H10" s="2"/>
      <c r="I10" s="2"/>
      <c r="J10" s="2"/>
    </row>
    <row r="11" spans="1:10" ht="14.25" thickTop="1" thickBot="1" x14ac:dyDescent="0.25">
      <c r="A11" s="2"/>
      <c r="B11" s="3"/>
      <c r="C11" s="3"/>
      <c r="D11" s="2"/>
      <c r="E11" s="2"/>
      <c r="F11" s="2"/>
      <c r="G11" s="2"/>
      <c r="H11" s="2"/>
      <c r="I11" s="2"/>
      <c r="J11" s="2"/>
    </row>
    <row r="12" spans="1:10" ht="13.5" thickTop="1" x14ac:dyDescent="0.2">
      <c r="A12" s="2"/>
      <c r="B12" s="197" t="s">
        <v>14</v>
      </c>
      <c r="C12" s="198"/>
      <c r="D12" s="203"/>
      <c r="E12" s="206"/>
      <c r="F12" s="207" t="s">
        <v>15</v>
      </c>
      <c r="G12" s="203"/>
      <c r="H12" s="203" t="s">
        <v>1</v>
      </c>
      <c r="I12" s="203" t="s">
        <v>3</v>
      </c>
      <c r="J12" s="203"/>
    </row>
    <row r="13" spans="1:10" x14ac:dyDescent="0.2">
      <c r="A13" s="2"/>
      <c r="B13" s="199" t="s">
        <v>16</v>
      </c>
      <c r="C13" s="200"/>
      <c r="D13" s="204" t="s">
        <v>0</v>
      </c>
      <c r="E13" s="204" t="s">
        <v>17</v>
      </c>
      <c r="F13" s="208" t="s">
        <v>6</v>
      </c>
      <c r="G13" s="204" t="s">
        <v>5</v>
      </c>
      <c r="H13" s="204" t="s">
        <v>2</v>
      </c>
      <c r="I13" s="204" t="s">
        <v>2</v>
      </c>
      <c r="J13" s="204" t="s">
        <v>4</v>
      </c>
    </row>
    <row r="14" spans="1:10" ht="13.5" thickBot="1" x14ac:dyDescent="0.25">
      <c r="A14" s="2"/>
      <c r="B14" s="223"/>
      <c r="C14" s="200"/>
      <c r="D14" s="204"/>
      <c r="E14" s="204"/>
      <c r="F14" s="208"/>
      <c r="G14" s="204"/>
      <c r="H14" s="224">
        <v>0.03</v>
      </c>
      <c r="I14" s="225">
        <v>0.05</v>
      </c>
      <c r="J14" s="204"/>
    </row>
    <row r="15" spans="1:10" ht="14.25" thickTop="1" thickBot="1" x14ac:dyDescent="0.25">
      <c r="A15" s="216">
        <v>1</v>
      </c>
      <c r="B15" s="217"/>
      <c r="C15" s="217"/>
      <c r="D15" s="218"/>
      <c r="E15" s="219">
        <v>0</v>
      </c>
      <c r="F15" s="154">
        <f>IF(('CAPS (current)'!J44)-E15&gt;0,E15-('CAPS (current)'!J44))+('CAPS (current)'!J44)</f>
        <v>0</v>
      </c>
      <c r="G15" s="220">
        <v>0</v>
      </c>
      <c r="H15" s="212">
        <f>ROUND(SUM(F15*H14)*G15,2)</f>
        <v>0</v>
      </c>
      <c r="I15" s="212">
        <f>SUM(F15*I14)*G15</f>
        <v>0</v>
      </c>
      <c r="J15" s="212">
        <f t="shared" ref="J15:J24" si="0">SUM(I15,H15)</f>
        <v>0</v>
      </c>
    </row>
    <row r="16" spans="1:10" ht="14.25" thickTop="1" thickBot="1" x14ac:dyDescent="0.25">
      <c r="A16" s="216">
        <v>2</v>
      </c>
      <c r="B16" s="217"/>
      <c r="C16" s="217"/>
      <c r="D16" s="218"/>
      <c r="E16" s="219">
        <v>0</v>
      </c>
      <c r="F16" s="154">
        <f>IF(('CAPS (current)'!J44)-E16&gt;0,E16-('CAPS (current)'!J44))+('CAPS (current)'!J44)</f>
        <v>0</v>
      </c>
      <c r="G16" s="220">
        <v>0</v>
      </c>
      <c r="H16" s="212">
        <f t="shared" ref="H16:H24" si="1">SUM(F16*3%)*G16</f>
        <v>0</v>
      </c>
      <c r="I16" s="212">
        <f t="shared" ref="I16:I24" si="2">SUM(F16*5%)*G16</f>
        <v>0</v>
      </c>
      <c r="J16" s="212">
        <f t="shared" si="0"/>
        <v>0</v>
      </c>
    </row>
    <row r="17" spans="1:10" ht="14.25" thickTop="1" thickBot="1" x14ac:dyDescent="0.25">
      <c r="A17" s="216">
        <v>3</v>
      </c>
      <c r="B17" s="217"/>
      <c r="C17" s="217"/>
      <c r="D17" s="218"/>
      <c r="E17" s="219">
        <v>0</v>
      </c>
      <c r="F17" s="154">
        <f>IF(('CAPS (current)'!J44)-E17&gt;0,E17-('CAPS (current)'!J44))+('CAPS (current)'!J44)</f>
        <v>0</v>
      </c>
      <c r="G17" s="220">
        <v>0</v>
      </c>
      <c r="H17" s="212">
        <f t="shared" si="1"/>
        <v>0</v>
      </c>
      <c r="I17" s="212">
        <f t="shared" si="2"/>
        <v>0</v>
      </c>
      <c r="J17" s="212">
        <f t="shared" si="0"/>
        <v>0</v>
      </c>
    </row>
    <row r="18" spans="1:10" ht="14.25" thickTop="1" thickBot="1" x14ac:dyDescent="0.25">
      <c r="A18" s="216">
        <v>4</v>
      </c>
      <c r="B18" s="217"/>
      <c r="C18" s="217"/>
      <c r="D18" s="218"/>
      <c r="E18" s="219">
        <v>0</v>
      </c>
      <c r="F18" s="154">
        <f>IF(('CAPS (current)'!J44)-E18&gt;0,E18-('CAPS (current)'!J44))+('CAPS (current)'!J44)</f>
        <v>0</v>
      </c>
      <c r="G18" s="220">
        <v>0</v>
      </c>
      <c r="H18" s="212">
        <f t="shared" si="1"/>
        <v>0</v>
      </c>
      <c r="I18" s="212">
        <f t="shared" si="2"/>
        <v>0</v>
      </c>
      <c r="J18" s="212">
        <f t="shared" si="0"/>
        <v>0</v>
      </c>
    </row>
    <row r="19" spans="1:10" ht="14.25" thickTop="1" thickBot="1" x14ac:dyDescent="0.25">
      <c r="A19" s="216">
        <v>5</v>
      </c>
      <c r="B19" s="221"/>
      <c r="C19" s="221"/>
      <c r="D19" s="222"/>
      <c r="E19" s="219">
        <v>0</v>
      </c>
      <c r="F19" s="154">
        <f>IF(('CAPS (current)'!J44)-E19&gt;0,E19-('CAPS (current)'!J44))+('CAPS (current)'!J44)</f>
        <v>0</v>
      </c>
      <c r="G19" s="220">
        <v>0</v>
      </c>
      <c r="H19" s="212">
        <f t="shared" si="1"/>
        <v>0</v>
      </c>
      <c r="I19" s="212">
        <f t="shared" si="2"/>
        <v>0</v>
      </c>
      <c r="J19" s="212">
        <f t="shared" si="0"/>
        <v>0</v>
      </c>
    </row>
    <row r="20" spans="1:10" ht="14.25" thickTop="1" thickBot="1" x14ac:dyDescent="0.25">
      <c r="A20" s="216">
        <v>6</v>
      </c>
      <c r="B20" s="221"/>
      <c r="C20" s="221"/>
      <c r="D20" s="222"/>
      <c r="E20" s="219">
        <v>0</v>
      </c>
      <c r="F20" s="154">
        <f>IF(('CAPS (current)'!J44)-E20&gt;0,E20-('CAPS (current)'!J44))+('CAPS (current)'!J44)</f>
        <v>0</v>
      </c>
      <c r="G20" s="220">
        <v>0</v>
      </c>
      <c r="H20" s="212">
        <f t="shared" si="1"/>
        <v>0</v>
      </c>
      <c r="I20" s="212">
        <f t="shared" si="2"/>
        <v>0</v>
      </c>
      <c r="J20" s="212">
        <f t="shared" si="0"/>
        <v>0</v>
      </c>
    </row>
    <row r="21" spans="1:10" ht="14.25" thickTop="1" thickBot="1" x14ac:dyDescent="0.25">
      <c r="A21" s="216">
        <v>7</v>
      </c>
      <c r="B21" s="221"/>
      <c r="C21" s="221"/>
      <c r="D21" s="222"/>
      <c r="E21" s="219">
        <v>0</v>
      </c>
      <c r="F21" s="154">
        <f>IF(('CAPS (current)'!J44)-E21&gt;0,E21-('CAPS (current)'!J44))+('CAPS (current)'!J44)</f>
        <v>0</v>
      </c>
      <c r="G21" s="220">
        <v>0</v>
      </c>
      <c r="H21" s="212">
        <f t="shared" si="1"/>
        <v>0</v>
      </c>
      <c r="I21" s="212">
        <f t="shared" si="2"/>
        <v>0</v>
      </c>
      <c r="J21" s="212">
        <f t="shared" si="0"/>
        <v>0</v>
      </c>
    </row>
    <row r="22" spans="1:10" ht="14.25" thickTop="1" thickBot="1" x14ac:dyDescent="0.25">
      <c r="A22" s="216">
        <v>8</v>
      </c>
      <c r="B22" s="221"/>
      <c r="C22" s="221"/>
      <c r="D22" s="222"/>
      <c r="E22" s="219">
        <v>0</v>
      </c>
      <c r="F22" s="154">
        <f>IF(('CAPS (current)'!J44)-E22&gt;0,E22-('CAPS (current)'!J44))+('CAPS (current)'!J44)</f>
        <v>0</v>
      </c>
      <c r="G22" s="220">
        <v>0</v>
      </c>
      <c r="H22" s="212">
        <f t="shared" si="1"/>
        <v>0</v>
      </c>
      <c r="I22" s="212">
        <f t="shared" si="2"/>
        <v>0</v>
      </c>
      <c r="J22" s="212">
        <f t="shared" si="0"/>
        <v>0</v>
      </c>
    </row>
    <row r="23" spans="1:10" ht="14.25" thickTop="1" thickBot="1" x14ac:dyDescent="0.25">
      <c r="A23" s="216">
        <v>9</v>
      </c>
      <c r="B23" s="221"/>
      <c r="C23" s="221"/>
      <c r="D23" s="222"/>
      <c r="E23" s="219">
        <v>0</v>
      </c>
      <c r="F23" s="154">
        <f>IF(('CAPS (current)'!J44)-E23&gt;0,E23-('CAPS (current)'!J44))+('CAPS (current)'!J44)</f>
        <v>0</v>
      </c>
      <c r="G23" s="220">
        <v>0</v>
      </c>
      <c r="H23" s="212">
        <f t="shared" si="1"/>
        <v>0</v>
      </c>
      <c r="I23" s="212">
        <f t="shared" si="2"/>
        <v>0</v>
      </c>
      <c r="J23" s="212">
        <f t="shared" si="0"/>
        <v>0</v>
      </c>
    </row>
    <row r="24" spans="1:10" ht="14.25" thickTop="1" thickBot="1" x14ac:dyDescent="0.25">
      <c r="A24" s="216">
        <v>10</v>
      </c>
      <c r="B24" s="221"/>
      <c r="C24" s="221"/>
      <c r="D24" s="222"/>
      <c r="E24" s="219">
        <v>0</v>
      </c>
      <c r="F24" s="154">
        <f>IF(('CAPS (current)'!J44)-E24&gt;0,E24-('CAPS (current)'!J44))+('CAPS (current)'!J44)</f>
        <v>0</v>
      </c>
      <c r="G24" s="220">
        <v>0</v>
      </c>
      <c r="H24" s="212">
        <f t="shared" si="1"/>
        <v>0</v>
      </c>
      <c r="I24" s="212">
        <f t="shared" si="2"/>
        <v>0</v>
      </c>
      <c r="J24" s="212">
        <f t="shared" si="0"/>
        <v>0</v>
      </c>
    </row>
    <row r="25" spans="1:10" ht="14.25" thickTop="1" thickBot="1" x14ac:dyDescent="0.25">
      <c r="A25" s="2"/>
      <c r="D25" s="1"/>
      <c r="E25" s="2"/>
      <c r="F25" s="2"/>
      <c r="G25" s="2"/>
      <c r="H25" s="2"/>
      <c r="I25" s="2"/>
      <c r="J25" s="2"/>
    </row>
    <row r="26" spans="1:10" ht="14.25" thickTop="1" thickBot="1" x14ac:dyDescent="0.25">
      <c r="A26" s="2"/>
      <c r="B26" s="3" t="s">
        <v>18</v>
      </c>
      <c r="C26" s="3"/>
      <c r="D26" s="2"/>
      <c r="E26" s="2"/>
      <c r="F26" s="2"/>
      <c r="G26" s="2"/>
      <c r="H26" s="212">
        <f>SUM(H15:H24)</f>
        <v>0</v>
      </c>
      <c r="I26" s="212">
        <f>SUM(I15:I24)</f>
        <v>0</v>
      </c>
      <c r="J26" s="212">
        <f>SUM(J15:J24)</f>
        <v>0</v>
      </c>
    </row>
    <row r="27" spans="1:10" ht="14.25" thickTop="1" thickBot="1" x14ac:dyDescent="0.25">
      <c r="A27" s="1"/>
      <c r="D27" s="1"/>
      <c r="E27" s="1"/>
      <c r="F27" s="1"/>
      <c r="G27" s="1"/>
      <c r="H27" s="1"/>
      <c r="I27" s="1"/>
      <c r="J27" s="1"/>
    </row>
    <row r="28" spans="1:10" ht="13.5" thickTop="1" x14ac:dyDescent="0.2">
      <c r="A28" s="2"/>
      <c r="B28" s="213" t="s">
        <v>19</v>
      </c>
      <c r="C28" s="198"/>
      <c r="D28" s="203"/>
      <c r="E28" s="206"/>
      <c r="F28" s="207" t="s">
        <v>15</v>
      </c>
      <c r="G28" s="203"/>
      <c r="H28" s="203" t="s">
        <v>1</v>
      </c>
      <c r="I28" s="203" t="s">
        <v>3</v>
      </c>
      <c r="J28" s="203"/>
    </row>
    <row r="29" spans="1:10" x14ac:dyDescent="0.2">
      <c r="A29" s="2"/>
      <c r="B29" s="199" t="s">
        <v>16</v>
      </c>
      <c r="C29" s="200"/>
      <c r="D29" s="204" t="s">
        <v>0</v>
      </c>
      <c r="E29" s="204" t="s">
        <v>17</v>
      </c>
      <c r="F29" s="208" t="s">
        <v>6</v>
      </c>
      <c r="G29" s="204" t="s">
        <v>5</v>
      </c>
      <c r="H29" s="204" t="s">
        <v>2</v>
      </c>
      <c r="I29" s="204" t="s">
        <v>2</v>
      </c>
      <c r="J29" s="204" t="s">
        <v>4</v>
      </c>
    </row>
    <row r="30" spans="1:10" ht="13.5" thickBot="1" x14ac:dyDescent="0.25">
      <c r="A30" s="2"/>
      <c r="B30" s="223"/>
      <c r="C30" s="200"/>
      <c r="D30" s="204"/>
      <c r="E30" s="204"/>
      <c r="F30" s="208"/>
      <c r="G30" s="204"/>
      <c r="H30" s="224">
        <v>0.03</v>
      </c>
      <c r="I30" s="225">
        <v>0.05</v>
      </c>
      <c r="J30" s="204"/>
    </row>
    <row r="31" spans="1:10" ht="14.25" thickTop="1" thickBot="1" x14ac:dyDescent="0.25">
      <c r="A31" s="216">
        <v>1</v>
      </c>
      <c r="B31" s="217"/>
      <c r="C31" s="217"/>
      <c r="D31" s="218"/>
      <c r="E31" s="219">
        <v>0</v>
      </c>
      <c r="F31" s="154">
        <f>IF(('CAPS (current)'!J45)-E31&gt;0,E31-('CAPS (current)'!J45))+('CAPS (current)'!J45)</f>
        <v>0</v>
      </c>
      <c r="G31" s="220">
        <v>0</v>
      </c>
      <c r="H31" s="212">
        <f>ROUND(SUM(F31*H30)*G31,2)</f>
        <v>0</v>
      </c>
      <c r="I31" s="212">
        <f>SUM(F31*I30)*G31</f>
        <v>0</v>
      </c>
      <c r="J31" s="212">
        <f>SUM(I31,H31)</f>
        <v>0</v>
      </c>
    </row>
    <row r="32" spans="1:10" ht="14.25" thickTop="1" thickBot="1" x14ac:dyDescent="0.25">
      <c r="A32" s="216">
        <v>2</v>
      </c>
      <c r="B32" s="217"/>
      <c r="C32" s="217"/>
      <c r="D32" s="218"/>
      <c r="E32" s="219">
        <v>0</v>
      </c>
      <c r="F32" s="154">
        <f>IF(('CAPS (current)'!J45)-E32&gt;0,E32-('CAPS (current)'!J45))+('CAPS (current)'!J45)</f>
        <v>0</v>
      </c>
      <c r="G32" s="220">
        <v>0</v>
      </c>
      <c r="H32" s="212">
        <f>SUM(F32*3%)*G32</f>
        <v>0</v>
      </c>
      <c r="I32" s="212">
        <f>SUM(F32*5%)*G32</f>
        <v>0</v>
      </c>
      <c r="J32" s="212">
        <f>SUM(I32,H32)</f>
        <v>0</v>
      </c>
    </row>
    <row r="33" spans="1:11" ht="14.25" thickTop="1" thickBot="1" x14ac:dyDescent="0.25">
      <c r="A33" s="216">
        <v>3</v>
      </c>
      <c r="B33" s="217"/>
      <c r="C33" s="217"/>
      <c r="D33" s="218"/>
      <c r="E33" s="219">
        <v>0</v>
      </c>
      <c r="F33" s="154">
        <f>IF(('CAPS (current)'!J45)-E33&gt;0,E33-('CAPS (current)'!J45))+('CAPS (current)'!J45)</f>
        <v>0</v>
      </c>
      <c r="G33" s="220">
        <v>0</v>
      </c>
      <c r="H33" s="212">
        <f>SUM(F33*3%)*G33</f>
        <v>0</v>
      </c>
      <c r="I33" s="212">
        <f>SUM(F33*5%)*G33</f>
        <v>0</v>
      </c>
      <c r="J33" s="212">
        <f>SUM(I33,H33)</f>
        <v>0</v>
      </c>
    </row>
    <row r="34" spans="1:11" ht="14.25" thickTop="1" thickBot="1" x14ac:dyDescent="0.25">
      <c r="A34" s="216">
        <v>4</v>
      </c>
      <c r="B34" s="217"/>
      <c r="C34" s="217"/>
      <c r="D34" s="218"/>
      <c r="E34" s="219">
        <v>0</v>
      </c>
      <c r="F34" s="154">
        <f>IF(('CAPS (current)'!J45)-E34&gt;0,E34-('CAPS (current)'!J45))+('CAPS (current)'!J45)</f>
        <v>0</v>
      </c>
      <c r="G34" s="220">
        <v>0</v>
      </c>
      <c r="H34" s="212">
        <f>SUM(F34*3%)*G34</f>
        <v>0</v>
      </c>
      <c r="I34" s="212">
        <f>SUM(F34*5%)*G34</f>
        <v>0</v>
      </c>
      <c r="J34" s="212">
        <f>SUM(I34,H34)</f>
        <v>0</v>
      </c>
    </row>
    <row r="35" spans="1:11" ht="14.25" thickTop="1" thickBot="1" x14ac:dyDescent="0.25">
      <c r="A35" s="216">
        <v>5</v>
      </c>
      <c r="B35" s="221"/>
      <c r="C35" s="221"/>
      <c r="D35" s="222"/>
      <c r="E35" s="219">
        <v>0</v>
      </c>
      <c r="F35" s="154">
        <f>IF(('CAPS (current)'!J45)-E35&gt;0,E35-('CAPS (current)'!J45))+('CAPS (current)'!J45)</f>
        <v>0</v>
      </c>
      <c r="G35" s="220">
        <v>0</v>
      </c>
      <c r="H35" s="212">
        <f>SUM(F35*3%)*G35</f>
        <v>0</v>
      </c>
      <c r="I35" s="212">
        <f>SUM(F35*5%)*G35</f>
        <v>0</v>
      </c>
      <c r="J35" s="212">
        <f>SUM(I35,H35)</f>
        <v>0</v>
      </c>
    </row>
    <row r="36" spans="1:11" ht="14.25" thickTop="1" thickBot="1" x14ac:dyDescent="0.25">
      <c r="A36" s="2"/>
      <c r="D36" s="1"/>
      <c r="E36" s="2"/>
      <c r="F36" s="2"/>
      <c r="G36" s="2"/>
      <c r="H36" s="2"/>
      <c r="I36" s="2"/>
      <c r="J36" s="2"/>
    </row>
    <row r="37" spans="1:11" ht="14.25" thickTop="1" thickBot="1" x14ac:dyDescent="0.25">
      <c r="A37" s="2"/>
      <c r="B37" s="3" t="s">
        <v>18</v>
      </c>
      <c r="C37" s="3"/>
      <c r="D37" s="2"/>
      <c r="E37" s="2"/>
      <c r="F37" s="2"/>
      <c r="G37" s="2"/>
      <c r="H37" s="212">
        <f>SUM(H31:H35)</f>
        <v>0</v>
      </c>
      <c r="I37" s="212">
        <f>SUM(I31:I35)</f>
        <v>0</v>
      </c>
      <c r="J37" s="212">
        <f>SUM(J31:J35)</f>
        <v>0</v>
      </c>
    </row>
    <row r="38" spans="1:11" ht="14.25" thickTop="1" thickBot="1" x14ac:dyDescent="0.25">
      <c r="A38" s="1"/>
      <c r="D38" s="1"/>
      <c r="E38" s="1"/>
      <c r="F38" s="1"/>
      <c r="G38" s="1"/>
      <c r="H38" s="1"/>
      <c r="I38" s="1"/>
      <c r="J38" s="1"/>
    </row>
    <row r="39" spans="1:11" ht="13.5" thickTop="1" x14ac:dyDescent="0.2">
      <c r="A39" s="2"/>
      <c r="B39" s="214" t="s">
        <v>20</v>
      </c>
      <c r="C39" s="198"/>
      <c r="D39" s="203"/>
      <c r="E39" s="206"/>
      <c r="F39" s="207" t="s">
        <v>15</v>
      </c>
      <c r="G39" s="203"/>
      <c r="H39" s="203" t="s">
        <v>1</v>
      </c>
      <c r="I39" s="203" t="s">
        <v>3</v>
      </c>
      <c r="J39" s="203"/>
    </row>
    <row r="40" spans="1:11" x14ac:dyDescent="0.2">
      <c r="A40" s="2"/>
      <c r="B40" s="199" t="s">
        <v>16</v>
      </c>
      <c r="C40" s="200"/>
      <c r="D40" s="204" t="s">
        <v>0</v>
      </c>
      <c r="E40" s="204" t="s">
        <v>17</v>
      </c>
      <c r="F40" s="208" t="s">
        <v>6</v>
      </c>
      <c r="G40" s="204" t="s">
        <v>5</v>
      </c>
      <c r="H40" s="204" t="s">
        <v>2</v>
      </c>
      <c r="I40" s="204" t="s">
        <v>2</v>
      </c>
      <c r="J40" s="204" t="s">
        <v>4</v>
      </c>
    </row>
    <row r="41" spans="1:11" ht="13.5" thickBot="1" x14ac:dyDescent="0.25">
      <c r="A41" s="2"/>
      <c r="B41" s="223"/>
      <c r="C41" s="200"/>
      <c r="D41" s="204"/>
      <c r="E41" s="204"/>
      <c r="F41" s="208"/>
      <c r="G41" s="204"/>
      <c r="H41" s="224">
        <v>0.03</v>
      </c>
      <c r="I41" s="225">
        <v>0.05</v>
      </c>
      <c r="J41" s="204"/>
    </row>
    <row r="42" spans="1:11" ht="14.25" thickTop="1" thickBot="1" x14ac:dyDescent="0.25">
      <c r="A42" s="216">
        <v>1</v>
      </c>
      <c r="B42" s="217"/>
      <c r="C42" s="217"/>
      <c r="D42" s="218"/>
      <c r="E42" s="219">
        <v>2000</v>
      </c>
      <c r="F42" s="154">
        <f>IF(('CAPS (current)'!J46)-E42&gt;0,E42-('CAPS (current)'!J46))+('CAPS (current)'!J46)</f>
        <v>1661.4</v>
      </c>
      <c r="G42" s="220">
        <v>0</v>
      </c>
      <c r="H42" s="212">
        <f>ROUND(SUM(F42*H41)*G42,2)</f>
        <v>0</v>
      </c>
      <c r="I42" s="212">
        <f>SUM(F42*I41)*G42</f>
        <v>0</v>
      </c>
      <c r="J42" s="212">
        <f>SUM(I42,H42)</f>
        <v>0</v>
      </c>
    </row>
    <row r="43" spans="1:11" ht="14.25" thickTop="1" thickBot="1" x14ac:dyDescent="0.25">
      <c r="A43" s="216">
        <v>2</v>
      </c>
      <c r="B43" s="217"/>
      <c r="C43" s="217"/>
      <c r="D43" s="218"/>
      <c r="E43" s="219">
        <v>0</v>
      </c>
      <c r="F43" s="154">
        <f>IF(('CAPS (current)'!J46)-E43&gt;0,E43-('CAPS (current)'!J46))+('CAPS (current)'!J46)</f>
        <v>0</v>
      </c>
      <c r="G43" s="220">
        <v>0</v>
      </c>
      <c r="H43" s="212">
        <f>SUM(F43*3%)*G43</f>
        <v>0</v>
      </c>
      <c r="I43" s="212">
        <f>SUM(F43*5%)*G43</f>
        <v>0</v>
      </c>
      <c r="J43" s="227">
        <f>SUM(I43,H43)</f>
        <v>0</v>
      </c>
      <c r="K43" s="228"/>
    </row>
    <row r="44" spans="1:11" ht="14.25" thickTop="1" thickBot="1" x14ac:dyDescent="0.25">
      <c r="A44" s="216">
        <v>3</v>
      </c>
      <c r="B44" s="217"/>
      <c r="C44" s="217"/>
      <c r="D44" s="218"/>
      <c r="E44" s="219">
        <v>0</v>
      </c>
      <c r="F44" s="154">
        <f>IF(('CAPS (current)'!J46)-E44&gt;0,E44-('CAPS (current)'!J46))+('CAPS (current)'!J46)</f>
        <v>0</v>
      </c>
      <c r="G44" s="220">
        <v>0</v>
      </c>
      <c r="H44" s="212">
        <f>SUM(F44*3%)*G44</f>
        <v>0</v>
      </c>
      <c r="I44" s="212">
        <f>SUM(F44*5%)*G44</f>
        <v>0</v>
      </c>
      <c r="J44" s="212">
        <f>SUM(I44,H44)</f>
        <v>0</v>
      </c>
    </row>
    <row r="45" spans="1:11" ht="14.25" thickTop="1" thickBot="1" x14ac:dyDescent="0.25">
      <c r="A45" s="216">
        <v>4</v>
      </c>
      <c r="B45" s="217"/>
      <c r="C45" s="217"/>
      <c r="D45" s="218"/>
      <c r="E45" s="219">
        <v>0</v>
      </c>
      <c r="F45" s="154">
        <f>IF(('CAPS (current)'!J46)-E45&gt;0,E45-('CAPS (current)'!J46))+('CAPS (current)'!J46)</f>
        <v>0</v>
      </c>
      <c r="G45" s="220">
        <v>0</v>
      </c>
      <c r="H45" s="212">
        <f>SUM(F45*3%)*G45</f>
        <v>0</v>
      </c>
      <c r="I45" s="212">
        <f>SUM(F45*5%)*G45</f>
        <v>0</v>
      </c>
      <c r="J45" s="212">
        <f>SUM(I45,H45)</f>
        <v>0</v>
      </c>
    </row>
    <row r="46" spans="1:11" ht="14.25" thickTop="1" thickBot="1" x14ac:dyDescent="0.25">
      <c r="A46" s="216">
        <v>5</v>
      </c>
      <c r="B46" s="221"/>
      <c r="C46" s="221"/>
      <c r="D46" s="222"/>
      <c r="E46" s="219">
        <v>0</v>
      </c>
      <c r="F46" s="154">
        <f>IF(('CAPS (current)'!J46)-E46&gt;0,E46-('CAPS (current)'!J46))+('CAPS (current)'!J46)</f>
        <v>0</v>
      </c>
      <c r="G46" s="220">
        <v>0</v>
      </c>
      <c r="H46" s="212">
        <f>SUM(F46*3%)*G46</f>
        <v>0</v>
      </c>
      <c r="I46" s="212">
        <f>SUM(F46*5%)*G46</f>
        <v>0</v>
      </c>
      <c r="J46" s="212">
        <f>SUM(I46,H46)</f>
        <v>0</v>
      </c>
    </row>
    <row r="47" spans="1:11" ht="14.25" thickTop="1" thickBot="1" x14ac:dyDescent="0.25">
      <c r="A47" s="2"/>
      <c r="D47" s="1"/>
      <c r="E47" s="2"/>
      <c r="F47" s="2"/>
      <c r="G47" s="2"/>
      <c r="H47" s="2"/>
      <c r="I47" s="2"/>
      <c r="J47" s="2"/>
    </row>
    <row r="48" spans="1:11" ht="14.25" thickTop="1" thickBot="1" x14ac:dyDescent="0.25">
      <c r="A48" s="2"/>
      <c r="B48" s="3" t="s">
        <v>18</v>
      </c>
      <c r="C48" s="3"/>
      <c r="D48" s="2"/>
      <c r="E48" s="2"/>
      <c r="F48" s="2"/>
      <c r="G48" s="2"/>
      <c r="H48" s="212">
        <f>SUM(H42:H46)</f>
        <v>0</v>
      </c>
      <c r="I48" s="212">
        <f>SUM(I42:I46)</f>
        <v>0</v>
      </c>
      <c r="J48" s="212">
        <f>SUM(J42:J46)</f>
        <v>0</v>
      </c>
    </row>
    <row r="49" spans="1:10" ht="14.25" thickTop="1" thickBot="1" x14ac:dyDescent="0.25">
      <c r="A49" s="1"/>
      <c r="D49" s="1"/>
      <c r="E49" s="1"/>
      <c r="F49" s="1"/>
      <c r="G49" s="1"/>
      <c r="H49" s="1"/>
      <c r="I49" s="1"/>
      <c r="J49" s="1"/>
    </row>
    <row r="50" spans="1:10" ht="13.5" thickTop="1" x14ac:dyDescent="0.2">
      <c r="A50" s="2"/>
      <c r="B50" s="215" t="s">
        <v>21</v>
      </c>
      <c r="C50" s="198"/>
      <c r="D50" s="203"/>
      <c r="E50" s="206"/>
      <c r="F50" s="207" t="s">
        <v>15</v>
      </c>
      <c r="G50" s="203"/>
      <c r="H50" s="203" t="s">
        <v>1</v>
      </c>
      <c r="I50" s="203" t="s">
        <v>3</v>
      </c>
      <c r="J50" s="203"/>
    </row>
    <row r="51" spans="1:10" x14ac:dyDescent="0.2">
      <c r="A51" s="2"/>
      <c r="B51" s="199" t="s">
        <v>16</v>
      </c>
      <c r="C51" s="200"/>
      <c r="D51" s="204" t="s">
        <v>0</v>
      </c>
      <c r="E51" s="204" t="s">
        <v>17</v>
      </c>
      <c r="F51" s="208" t="s">
        <v>6</v>
      </c>
      <c r="G51" s="204" t="s">
        <v>5</v>
      </c>
      <c r="H51" s="204" t="s">
        <v>2</v>
      </c>
      <c r="I51" s="204" t="s">
        <v>2</v>
      </c>
      <c r="J51" s="204" t="s">
        <v>4</v>
      </c>
    </row>
    <row r="52" spans="1:10" ht="13.5" thickBot="1" x14ac:dyDescent="0.25">
      <c r="A52" s="2"/>
      <c r="B52" s="201"/>
      <c r="C52" s="202"/>
      <c r="D52" s="205"/>
      <c r="E52" s="205"/>
      <c r="F52" s="209"/>
      <c r="G52" s="205"/>
      <c r="H52" s="210">
        <v>0.03</v>
      </c>
      <c r="I52" s="211">
        <v>0.05</v>
      </c>
      <c r="J52" s="205"/>
    </row>
    <row r="53" spans="1:10" ht="14.25" thickTop="1" thickBot="1" x14ac:dyDescent="0.25">
      <c r="A53" s="216">
        <v>1</v>
      </c>
      <c r="B53" s="217"/>
      <c r="C53" s="217"/>
      <c r="D53" s="218"/>
      <c r="E53" s="219">
        <v>2000</v>
      </c>
      <c r="F53" s="154">
        <f>IF(('CAPS (current)'!J46)-E53&gt;0,E53-('CAPS (current)'!J46))+('CAPS (current)'!J46)</f>
        <v>1661.4</v>
      </c>
      <c r="G53" s="220">
        <v>0</v>
      </c>
      <c r="H53" s="212">
        <f>ROUND(SUM(F53*H52)*G53,2)</f>
        <v>0</v>
      </c>
      <c r="I53" s="212">
        <f>SUM(F53*I52)*G53</f>
        <v>0</v>
      </c>
      <c r="J53" s="212">
        <f>SUM(I53,H53)</f>
        <v>0</v>
      </c>
    </row>
    <row r="54" spans="1:10" ht="14.25" thickTop="1" thickBot="1" x14ac:dyDescent="0.25">
      <c r="A54" s="2"/>
      <c r="D54" s="1"/>
      <c r="E54" s="2"/>
      <c r="F54" s="2"/>
      <c r="G54" s="2"/>
      <c r="H54" s="2"/>
      <c r="I54" s="2"/>
      <c r="J54" s="2"/>
    </row>
    <row r="55" spans="1:10" ht="14.25" thickTop="1" thickBot="1" x14ac:dyDescent="0.25">
      <c r="A55" s="2"/>
      <c r="B55" s="3" t="s">
        <v>18</v>
      </c>
      <c r="C55" s="3"/>
      <c r="D55" s="2"/>
      <c r="E55" s="2"/>
      <c r="F55" s="2"/>
      <c r="G55" s="2"/>
      <c r="H55" s="212">
        <f>SUM(H53:H53)</f>
        <v>0</v>
      </c>
      <c r="I55" s="212">
        <f>SUM(I53:I53)</f>
        <v>0</v>
      </c>
      <c r="J55" s="212">
        <f>SUM(J53:J53)</f>
        <v>0</v>
      </c>
    </row>
    <row r="56" spans="1:10" ht="14.25" thickTop="1" thickBot="1" x14ac:dyDescent="0.25">
      <c r="A56" s="1"/>
      <c r="D56" s="1"/>
      <c r="E56" s="1"/>
      <c r="F56" s="1"/>
      <c r="G56" s="1"/>
      <c r="H56" s="1"/>
      <c r="I56" s="1"/>
      <c r="J56" s="1"/>
    </row>
    <row r="57" spans="1:10" ht="14.25" thickTop="1" thickBot="1" x14ac:dyDescent="0.25">
      <c r="A57" s="1"/>
      <c r="B57" s="7" t="s">
        <v>22</v>
      </c>
      <c r="D57" s="1"/>
      <c r="E57" s="1"/>
      <c r="F57" s="1"/>
      <c r="G57" s="1"/>
      <c r="H57" s="226">
        <f>SUM(H26,H37,H48,H55)</f>
        <v>0</v>
      </c>
      <c r="I57" s="226">
        <f>SUM(I26,I37,I48,I55)</f>
        <v>0</v>
      </c>
      <c r="J57" s="226">
        <f>SUM(J26,J37,J48,J55)</f>
        <v>0</v>
      </c>
    </row>
    <row r="58" spans="1:10" ht="13.5" thickTop="1" x14ac:dyDescent="0.2">
      <c r="A58" s="1"/>
      <c r="D58" s="1"/>
      <c r="E58" s="1"/>
      <c r="F58" s="1"/>
      <c r="G58" s="1"/>
      <c r="H58" s="1"/>
      <c r="I58" s="1"/>
      <c r="J58" s="1"/>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6BFE7"/>
  </sheetPr>
  <dimension ref="A1:J58"/>
  <sheetViews>
    <sheetView workbookViewId="0">
      <selection activeCell="H6" sqref="H6"/>
    </sheetView>
  </sheetViews>
  <sheetFormatPr defaultRowHeight="12.75" x14ac:dyDescent="0.2"/>
  <cols>
    <col min="1" max="1" width="5.7109375" customWidth="1"/>
    <col min="2" max="2" width="15.7109375" customWidth="1"/>
    <col min="3" max="3" width="5.7109375" customWidth="1"/>
    <col min="4" max="4" width="15.7109375" customWidth="1"/>
    <col min="5" max="5" width="14" customWidth="1"/>
    <col min="6" max="6" width="14.42578125" customWidth="1"/>
    <col min="7" max="8" width="13.7109375" customWidth="1"/>
    <col min="9" max="9" width="15.7109375" customWidth="1"/>
    <col min="10" max="10" width="10.7109375" customWidth="1"/>
  </cols>
  <sheetData>
    <row r="1" spans="1:10" x14ac:dyDescent="0.2">
      <c r="A1" s="2"/>
      <c r="B1" s="3"/>
      <c r="C1" s="3"/>
      <c r="D1" s="2"/>
      <c r="E1" s="2"/>
      <c r="F1" s="2"/>
      <c r="G1" s="2"/>
      <c r="H1" s="2"/>
      <c r="I1" s="2"/>
      <c r="J1" s="2"/>
    </row>
    <row r="2" spans="1:10" x14ac:dyDescent="0.2">
      <c r="A2" s="2"/>
      <c r="B2" s="5" t="s">
        <v>12</v>
      </c>
      <c r="C2" s="5"/>
      <c r="D2" s="6" t="s">
        <v>13</v>
      </c>
      <c r="E2" s="2"/>
      <c r="F2" s="8" t="s">
        <v>65</v>
      </c>
      <c r="G2" s="8" t="s">
        <v>131</v>
      </c>
      <c r="H2" s="42"/>
      <c r="I2" s="2"/>
      <c r="J2" s="2"/>
    </row>
    <row r="3" spans="1:10" x14ac:dyDescent="0.2">
      <c r="A3" s="2"/>
      <c r="B3" s="5"/>
      <c r="C3" s="5"/>
      <c r="D3" s="6"/>
      <c r="E3" s="2"/>
      <c r="F3" s="9"/>
      <c r="G3" s="8"/>
      <c r="H3" s="2"/>
      <c r="I3" s="2"/>
      <c r="J3" s="2"/>
    </row>
    <row r="4" spans="1:10" x14ac:dyDescent="0.2">
      <c r="A4" s="2"/>
      <c r="B4" s="3" t="s">
        <v>7</v>
      </c>
      <c r="C4" s="4"/>
      <c r="D4" s="2"/>
      <c r="E4" s="2"/>
      <c r="F4" s="2"/>
      <c r="G4" s="2"/>
      <c r="H4" s="2"/>
      <c r="I4" s="2"/>
      <c r="J4" s="2"/>
    </row>
    <row r="5" spans="1:10" ht="13.5" thickBot="1" x14ac:dyDescent="0.25">
      <c r="A5" s="2"/>
      <c r="B5" s="3"/>
      <c r="C5" s="4"/>
      <c r="D5" s="2"/>
      <c r="E5" s="2"/>
      <c r="F5" s="2"/>
      <c r="G5" s="2"/>
      <c r="H5" s="2"/>
      <c r="I5" s="2"/>
      <c r="J5" s="2"/>
    </row>
    <row r="6" spans="1:10" ht="14.25" thickTop="1" thickBot="1" x14ac:dyDescent="0.25">
      <c r="A6" s="2"/>
      <c r="B6" s="182"/>
      <c r="C6" s="183"/>
      <c r="D6" s="184"/>
      <c r="E6" s="184"/>
      <c r="F6" s="185"/>
      <c r="G6" s="2"/>
      <c r="H6" s="2" t="s">
        <v>130</v>
      </c>
      <c r="I6" s="2"/>
      <c r="J6" s="2"/>
    </row>
    <row r="7" spans="1:10" ht="13.5" thickTop="1" x14ac:dyDescent="0.2">
      <c r="A7" s="2"/>
      <c r="B7" s="3"/>
      <c r="C7" s="3"/>
      <c r="D7" s="2"/>
      <c r="E7" s="2"/>
      <c r="F7" s="2"/>
      <c r="G7" s="2"/>
      <c r="H7" s="2"/>
      <c r="I7" s="2"/>
      <c r="J7" s="2"/>
    </row>
    <row r="8" spans="1:10" x14ac:dyDescent="0.2">
      <c r="A8" s="2"/>
      <c r="B8" s="14" t="s">
        <v>25</v>
      </c>
      <c r="C8" s="3"/>
      <c r="D8" s="2"/>
      <c r="E8" s="2"/>
      <c r="F8" s="2"/>
      <c r="G8" s="2"/>
      <c r="H8" s="2"/>
      <c r="I8" s="2"/>
      <c r="J8" s="2"/>
    </row>
    <row r="9" spans="1:10" ht="13.5" thickBot="1" x14ac:dyDescent="0.25">
      <c r="A9" s="2"/>
      <c r="B9" s="3"/>
      <c r="C9" s="3"/>
      <c r="D9" s="2"/>
      <c r="E9" s="2"/>
      <c r="F9" s="2"/>
      <c r="G9" s="2"/>
      <c r="H9" s="2"/>
      <c r="I9" s="2"/>
      <c r="J9" s="2"/>
    </row>
    <row r="10" spans="1:10" ht="14.25" thickTop="1" thickBot="1" x14ac:dyDescent="0.25">
      <c r="A10" s="2"/>
      <c r="B10" s="186" t="s">
        <v>56</v>
      </c>
      <c r="C10" s="187"/>
      <c r="D10" s="188"/>
      <c r="E10" s="150" t="s">
        <v>24</v>
      </c>
      <c r="F10" s="188"/>
      <c r="G10" s="2"/>
      <c r="H10" s="2"/>
      <c r="I10" s="2"/>
      <c r="J10" s="2"/>
    </row>
    <row r="11" spans="1:10" ht="14.25" thickTop="1" thickBot="1" x14ac:dyDescent="0.25">
      <c r="A11" s="2"/>
      <c r="B11" s="3"/>
      <c r="C11" s="3"/>
      <c r="D11" s="2"/>
      <c r="E11" s="2"/>
      <c r="F11" s="2"/>
      <c r="G11" s="2"/>
      <c r="H11" s="2"/>
      <c r="I11" s="2"/>
      <c r="J11" s="2"/>
    </row>
    <row r="12" spans="1:10" ht="13.5" thickTop="1" x14ac:dyDescent="0.2">
      <c r="A12" s="2"/>
      <c r="B12" s="197" t="s">
        <v>14</v>
      </c>
      <c r="C12" s="198"/>
      <c r="D12" s="203"/>
      <c r="E12" s="206"/>
      <c r="F12" s="207" t="s">
        <v>15</v>
      </c>
      <c r="G12" s="203"/>
      <c r="H12" s="203" t="s">
        <v>1</v>
      </c>
      <c r="I12" s="203" t="s">
        <v>3</v>
      </c>
      <c r="J12" s="203"/>
    </row>
    <row r="13" spans="1:10" x14ac:dyDescent="0.2">
      <c r="A13" s="2"/>
      <c r="B13" s="199" t="s">
        <v>16</v>
      </c>
      <c r="C13" s="200"/>
      <c r="D13" s="204" t="s">
        <v>0</v>
      </c>
      <c r="E13" s="204" t="s">
        <v>17</v>
      </c>
      <c r="F13" s="208" t="s">
        <v>6</v>
      </c>
      <c r="G13" s="204" t="s">
        <v>5</v>
      </c>
      <c r="H13" s="204" t="s">
        <v>2</v>
      </c>
      <c r="I13" s="204" t="s">
        <v>2</v>
      </c>
      <c r="J13" s="204" t="s">
        <v>4</v>
      </c>
    </row>
    <row r="14" spans="1:10" ht="13.5" thickBot="1" x14ac:dyDescent="0.25">
      <c r="A14" s="2"/>
      <c r="B14" s="223"/>
      <c r="C14" s="200"/>
      <c r="D14" s="204"/>
      <c r="E14" s="204"/>
      <c r="F14" s="208"/>
      <c r="G14" s="204"/>
      <c r="H14" s="224">
        <v>0.03</v>
      </c>
      <c r="I14" s="225">
        <v>0.05</v>
      </c>
      <c r="J14" s="204"/>
    </row>
    <row r="15" spans="1:10" ht="14.25" thickTop="1" thickBot="1" x14ac:dyDescent="0.25">
      <c r="A15" s="216">
        <v>1</v>
      </c>
      <c r="B15" s="217"/>
      <c r="C15" s="217"/>
      <c r="D15" s="218"/>
      <c r="E15" s="219">
        <v>0</v>
      </c>
      <c r="F15" s="154">
        <f>IF(('CAPS (current)'!J49)-E15&gt;0,E15-('CAPS (current)'!J49))+('CAPS (current)'!J49)</f>
        <v>0</v>
      </c>
      <c r="G15" s="220">
        <v>0</v>
      </c>
      <c r="H15" s="212">
        <f>ROUND(SUM(F15*H14)*G15,2)</f>
        <v>0</v>
      </c>
      <c r="I15" s="212">
        <f>SUM(F15*I14)*G15</f>
        <v>0</v>
      </c>
      <c r="J15" s="212">
        <f t="shared" ref="J15:J24" si="0">SUM(I15,H15)</f>
        <v>0</v>
      </c>
    </row>
    <row r="16" spans="1:10" ht="14.25" thickTop="1" thickBot="1" x14ac:dyDescent="0.25">
      <c r="A16" s="216">
        <v>2</v>
      </c>
      <c r="B16" s="217"/>
      <c r="C16" s="217"/>
      <c r="D16" s="218"/>
      <c r="E16" s="219">
        <v>0</v>
      </c>
      <c r="F16" s="154">
        <f>IF(('CAPS (current)'!J49)-E16&gt;0,E16-('CAPS (current)'!J49))+('CAPS (current)'!J49)</f>
        <v>0</v>
      </c>
      <c r="G16" s="220">
        <v>0</v>
      </c>
      <c r="H16" s="212">
        <f t="shared" ref="H16:H24" si="1">SUM(F16*3%)*G16</f>
        <v>0</v>
      </c>
      <c r="I16" s="212">
        <f t="shared" ref="I16:I24" si="2">SUM(F16*5%)*G16</f>
        <v>0</v>
      </c>
      <c r="J16" s="212">
        <f t="shared" si="0"/>
        <v>0</v>
      </c>
    </row>
    <row r="17" spans="1:10" ht="14.25" thickTop="1" thickBot="1" x14ac:dyDescent="0.25">
      <c r="A17" s="216">
        <v>3</v>
      </c>
      <c r="B17" s="217"/>
      <c r="C17" s="217"/>
      <c r="D17" s="218"/>
      <c r="E17" s="219">
        <v>0</v>
      </c>
      <c r="F17" s="154">
        <f>IF(('CAPS (current)'!J49)-E17&gt;0,E17-('CAPS (current)'!J49))+('CAPS (current)'!J49)</f>
        <v>0</v>
      </c>
      <c r="G17" s="220">
        <v>0</v>
      </c>
      <c r="H17" s="212">
        <f t="shared" si="1"/>
        <v>0</v>
      </c>
      <c r="I17" s="212">
        <f t="shared" si="2"/>
        <v>0</v>
      </c>
      <c r="J17" s="212">
        <f t="shared" si="0"/>
        <v>0</v>
      </c>
    </row>
    <row r="18" spans="1:10" ht="14.25" thickTop="1" thickBot="1" x14ac:dyDescent="0.25">
      <c r="A18" s="216">
        <v>4</v>
      </c>
      <c r="B18" s="217"/>
      <c r="C18" s="217"/>
      <c r="D18" s="218"/>
      <c r="E18" s="219">
        <v>0</v>
      </c>
      <c r="F18" s="154">
        <f>IF(('CAPS (current)'!J49)-E18&gt;0,E18-('CAPS (current)'!J49))+('CAPS (current)'!J49)</f>
        <v>0</v>
      </c>
      <c r="G18" s="220">
        <v>0</v>
      </c>
      <c r="H18" s="212">
        <f t="shared" si="1"/>
        <v>0</v>
      </c>
      <c r="I18" s="212">
        <f t="shared" si="2"/>
        <v>0</v>
      </c>
      <c r="J18" s="212">
        <f t="shared" si="0"/>
        <v>0</v>
      </c>
    </row>
    <row r="19" spans="1:10" ht="14.25" thickTop="1" thickBot="1" x14ac:dyDescent="0.25">
      <c r="A19" s="216">
        <v>5</v>
      </c>
      <c r="B19" s="221"/>
      <c r="C19" s="221"/>
      <c r="D19" s="222"/>
      <c r="E19" s="219">
        <v>0</v>
      </c>
      <c r="F19" s="154">
        <f>IF(('CAPS (current)'!J49)-E19&gt;0,E19-('CAPS (current)'!J49))+('CAPS (current)'!J49)</f>
        <v>0</v>
      </c>
      <c r="G19" s="220">
        <v>0</v>
      </c>
      <c r="H19" s="212">
        <f t="shared" si="1"/>
        <v>0</v>
      </c>
      <c r="I19" s="212">
        <f t="shared" si="2"/>
        <v>0</v>
      </c>
      <c r="J19" s="212">
        <f t="shared" si="0"/>
        <v>0</v>
      </c>
    </row>
    <row r="20" spans="1:10" ht="14.25" thickTop="1" thickBot="1" x14ac:dyDescent="0.25">
      <c r="A20" s="216">
        <v>6</v>
      </c>
      <c r="B20" s="221"/>
      <c r="C20" s="221"/>
      <c r="D20" s="222"/>
      <c r="E20" s="219">
        <v>0</v>
      </c>
      <c r="F20" s="154">
        <f>IF(('CAPS (current)'!J49)-E20&gt;0,E20-('CAPS (current)'!J49))+('CAPS (current)'!J49)</f>
        <v>0</v>
      </c>
      <c r="G20" s="220">
        <v>0</v>
      </c>
      <c r="H20" s="212">
        <f t="shared" si="1"/>
        <v>0</v>
      </c>
      <c r="I20" s="212">
        <f t="shared" si="2"/>
        <v>0</v>
      </c>
      <c r="J20" s="212">
        <f t="shared" si="0"/>
        <v>0</v>
      </c>
    </row>
    <row r="21" spans="1:10" ht="14.25" thickTop="1" thickBot="1" x14ac:dyDescent="0.25">
      <c r="A21" s="216">
        <v>7</v>
      </c>
      <c r="B21" s="221"/>
      <c r="C21" s="221"/>
      <c r="D21" s="222"/>
      <c r="E21" s="219">
        <v>0</v>
      </c>
      <c r="F21" s="154">
        <f>IF(('CAPS (current)'!J49)-E21&gt;0,E21-('CAPS (current)'!J49))+('CAPS (current)'!J49)</f>
        <v>0</v>
      </c>
      <c r="G21" s="220">
        <v>0</v>
      </c>
      <c r="H21" s="212">
        <f t="shared" si="1"/>
        <v>0</v>
      </c>
      <c r="I21" s="212">
        <f t="shared" si="2"/>
        <v>0</v>
      </c>
      <c r="J21" s="212">
        <f t="shared" si="0"/>
        <v>0</v>
      </c>
    </row>
    <row r="22" spans="1:10" ht="14.25" thickTop="1" thickBot="1" x14ac:dyDescent="0.25">
      <c r="A22" s="216">
        <v>8</v>
      </c>
      <c r="B22" s="221"/>
      <c r="C22" s="221"/>
      <c r="D22" s="222"/>
      <c r="E22" s="219">
        <v>0</v>
      </c>
      <c r="F22" s="154">
        <f>IF(('CAPS (current)'!J49)-E22&gt;0,E22-('CAPS (current)'!J49))+('CAPS (current)'!J49)</f>
        <v>0</v>
      </c>
      <c r="G22" s="220">
        <v>0</v>
      </c>
      <c r="H22" s="212">
        <f t="shared" si="1"/>
        <v>0</v>
      </c>
      <c r="I22" s="212">
        <f t="shared" si="2"/>
        <v>0</v>
      </c>
      <c r="J22" s="212">
        <f t="shared" si="0"/>
        <v>0</v>
      </c>
    </row>
    <row r="23" spans="1:10" ht="14.25" thickTop="1" thickBot="1" x14ac:dyDescent="0.25">
      <c r="A23" s="216">
        <v>9</v>
      </c>
      <c r="B23" s="221"/>
      <c r="C23" s="221"/>
      <c r="D23" s="222"/>
      <c r="E23" s="219">
        <v>0</v>
      </c>
      <c r="F23" s="154">
        <f>IF(('CAPS (current)'!J49)-E23&gt;0,E23-('CAPS (current)'!J49))+('CAPS (current)'!J49)</f>
        <v>0</v>
      </c>
      <c r="G23" s="220">
        <v>0</v>
      </c>
      <c r="H23" s="212">
        <f t="shared" si="1"/>
        <v>0</v>
      </c>
      <c r="I23" s="212">
        <f t="shared" si="2"/>
        <v>0</v>
      </c>
      <c r="J23" s="212">
        <f t="shared" si="0"/>
        <v>0</v>
      </c>
    </row>
    <row r="24" spans="1:10" ht="14.25" thickTop="1" thickBot="1" x14ac:dyDescent="0.25">
      <c r="A24" s="216">
        <v>10</v>
      </c>
      <c r="B24" s="221"/>
      <c r="C24" s="221"/>
      <c r="D24" s="222"/>
      <c r="E24" s="219">
        <v>0</v>
      </c>
      <c r="F24" s="154">
        <f>IF(('CAPS (current)'!J49)-E24&gt;0,E24-('CAPS (current)'!J49))+('CAPS (current)'!J49)</f>
        <v>0</v>
      </c>
      <c r="G24" s="220">
        <v>0</v>
      </c>
      <c r="H24" s="212">
        <f t="shared" si="1"/>
        <v>0</v>
      </c>
      <c r="I24" s="212">
        <f t="shared" si="2"/>
        <v>0</v>
      </c>
      <c r="J24" s="212">
        <f t="shared" si="0"/>
        <v>0</v>
      </c>
    </row>
    <row r="25" spans="1:10" ht="14.25" thickTop="1" thickBot="1" x14ac:dyDescent="0.25">
      <c r="A25" s="2"/>
      <c r="D25" s="1"/>
      <c r="E25" s="2"/>
      <c r="F25" s="2"/>
      <c r="G25" s="2"/>
      <c r="H25" s="2"/>
      <c r="I25" s="2"/>
      <c r="J25" s="2"/>
    </row>
    <row r="26" spans="1:10" ht="14.25" thickTop="1" thickBot="1" x14ac:dyDescent="0.25">
      <c r="A26" s="2"/>
      <c r="B26" s="3" t="s">
        <v>18</v>
      </c>
      <c r="C26" s="3"/>
      <c r="D26" s="2"/>
      <c r="E26" s="2"/>
      <c r="F26" s="2"/>
      <c r="G26" s="2"/>
      <c r="H26" s="212">
        <f>SUM(H15:H24)</f>
        <v>0</v>
      </c>
      <c r="I26" s="212">
        <f>SUM(I15:I24)</f>
        <v>0</v>
      </c>
      <c r="J26" s="212">
        <f>SUM(J15:J24)</f>
        <v>0</v>
      </c>
    </row>
    <row r="27" spans="1:10" ht="14.25" thickTop="1" thickBot="1" x14ac:dyDescent="0.25">
      <c r="A27" s="1"/>
      <c r="D27" s="1"/>
      <c r="E27" s="1"/>
      <c r="F27" s="1"/>
      <c r="G27" s="1"/>
      <c r="H27" s="1"/>
      <c r="I27" s="1"/>
      <c r="J27" s="1"/>
    </row>
    <row r="28" spans="1:10" ht="13.5" thickTop="1" x14ac:dyDescent="0.2">
      <c r="A28" s="2"/>
      <c r="B28" s="213" t="s">
        <v>19</v>
      </c>
      <c r="C28" s="198"/>
      <c r="D28" s="203"/>
      <c r="E28" s="206"/>
      <c r="F28" s="207" t="s">
        <v>15</v>
      </c>
      <c r="G28" s="203"/>
      <c r="H28" s="203" t="s">
        <v>1</v>
      </c>
      <c r="I28" s="203" t="s">
        <v>3</v>
      </c>
      <c r="J28" s="203"/>
    </row>
    <row r="29" spans="1:10" x14ac:dyDescent="0.2">
      <c r="A29" s="2"/>
      <c r="B29" s="199" t="s">
        <v>16</v>
      </c>
      <c r="C29" s="200"/>
      <c r="D29" s="204" t="s">
        <v>0</v>
      </c>
      <c r="E29" s="204" t="s">
        <v>17</v>
      </c>
      <c r="F29" s="208" t="s">
        <v>6</v>
      </c>
      <c r="G29" s="204" t="s">
        <v>5</v>
      </c>
      <c r="H29" s="204" t="s">
        <v>2</v>
      </c>
      <c r="I29" s="204" t="s">
        <v>2</v>
      </c>
      <c r="J29" s="204" t="s">
        <v>4</v>
      </c>
    </row>
    <row r="30" spans="1:10" ht="13.5" thickBot="1" x14ac:dyDescent="0.25">
      <c r="A30" s="2"/>
      <c r="B30" s="223"/>
      <c r="C30" s="200"/>
      <c r="D30" s="204"/>
      <c r="E30" s="204"/>
      <c r="F30" s="208"/>
      <c r="G30" s="204"/>
      <c r="H30" s="224">
        <v>0.03</v>
      </c>
      <c r="I30" s="225">
        <v>0.05</v>
      </c>
      <c r="J30" s="204"/>
    </row>
    <row r="31" spans="1:10" ht="14.25" thickTop="1" thickBot="1" x14ac:dyDescent="0.25">
      <c r="A31" s="216">
        <v>1</v>
      </c>
      <c r="B31" s="217"/>
      <c r="C31" s="217"/>
      <c r="D31" s="218"/>
      <c r="E31" s="219">
        <v>0</v>
      </c>
      <c r="F31" s="154">
        <f>IF(('CAPS (current)'!J50)-E31&gt;0,E31-('CAPS (current)'!J50))+('CAPS (current)'!J50)</f>
        <v>0</v>
      </c>
      <c r="G31" s="220">
        <v>0</v>
      </c>
      <c r="H31" s="212">
        <f>ROUND(SUM(F31*H30)*G31,2)</f>
        <v>0</v>
      </c>
      <c r="I31" s="212">
        <f>SUM(F31*I30)*G31</f>
        <v>0</v>
      </c>
      <c r="J31" s="212">
        <f>SUM(I31,H31)</f>
        <v>0</v>
      </c>
    </row>
    <row r="32" spans="1:10" ht="14.25" thickTop="1" thickBot="1" x14ac:dyDescent="0.25">
      <c r="A32" s="216">
        <v>2</v>
      </c>
      <c r="B32" s="217"/>
      <c r="C32" s="217"/>
      <c r="D32" s="218"/>
      <c r="E32" s="219">
        <v>0</v>
      </c>
      <c r="F32" s="154">
        <f>IF(('CAPS (current)'!J50)-E32&gt;0,E32-('CAPS (current)'!J50))+('CAPS (current)'!J50)</f>
        <v>0</v>
      </c>
      <c r="G32" s="220">
        <v>0</v>
      </c>
      <c r="H32" s="212">
        <f>SUM(F32*3%)*G32</f>
        <v>0</v>
      </c>
      <c r="I32" s="212">
        <f>SUM(F32*5%)*G32</f>
        <v>0</v>
      </c>
      <c r="J32" s="212">
        <f>SUM(I32,H32)</f>
        <v>0</v>
      </c>
    </row>
    <row r="33" spans="1:10" ht="14.25" thickTop="1" thickBot="1" x14ac:dyDescent="0.25">
      <c r="A33" s="216">
        <v>3</v>
      </c>
      <c r="B33" s="217"/>
      <c r="C33" s="217"/>
      <c r="D33" s="218"/>
      <c r="E33" s="219">
        <v>0</v>
      </c>
      <c r="F33" s="154">
        <f>IF(('CAPS (current)'!J50)-E33&gt;0,E33-('CAPS (current)'!J50))+('CAPS (current)'!J50)</f>
        <v>0</v>
      </c>
      <c r="G33" s="220">
        <v>0</v>
      </c>
      <c r="H33" s="212">
        <f>SUM(F33*3%)*G33</f>
        <v>0</v>
      </c>
      <c r="I33" s="212">
        <f>SUM(F33*5%)*G33</f>
        <v>0</v>
      </c>
      <c r="J33" s="212">
        <f>SUM(I33,H33)</f>
        <v>0</v>
      </c>
    </row>
    <row r="34" spans="1:10" ht="14.25" thickTop="1" thickBot="1" x14ac:dyDescent="0.25">
      <c r="A34" s="216">
        <v>4</v>
      </c>
      <c r="B34" s="217"/>
      <c r="C34" s="217"/>
      <c r="D34" s="218"/>
      <c r="E34" s="219">
        <v>0</v>
      </c>
      <c r="F34" s="154">
        <f>IF(('CAPS (current)'!J50)-E34&gt;0,E34-('CAPS (current)'!J50))+('CAPS (current)'!J50)</f>
        <v>0</v>
      </c>
      <c r="G34" s="220">
        <v>0</v>
      </c>
      <c r="H34" s="212">
        <f>SUM(F34*3%)*G34</f>
        <v>0</v>
      </c>
      <c r="I34" s="212">
        <f>SUM(F34*5%)*G34</f>
        <v>0</v>
      </c>
      <c r="J34" s="212">
        <f>SUM(I34,H34)</f>
        <v>0</v>
      </c>
    </row>
    <row r="35" spans="1:10" ht="14.25" thickTop="1" thickBot="1" x14ac:dyDescent="0.25">
      <c r="A35" s="216">
        <v>5</v>
      </c>
      <c r="B35" s="221"/>
      <c r="C35" s="221"/>
      <c r="D35" s="222"/>
      <c r="E35" s="219">
        <v>0</v>
      </c>
      <c r="F35" s="154">
        <f>IF(('CAPS (current)'!J50)-E35&gt;0,E35-('CAPS (current)'!J50))+('CAPS (current)'!J50)</f>
        <v>0</v>
      </c>
      <c r="G35" s="220">
        <v>0</v>
      </c>
      <c r="H35" s="212">
        <f>SUM(F35*3%)*G35</f>
        <v>0</v>
      </c>
      <c r="I35" s="212">
        <f>SUM(F35*5%)*G35</f>
        <v>0</v>
      </c>
      <c r="J35" s="212">
        <f>SUM(I35,H35)</f>
        <v>0</v>
      </c>
    </row>
    <row r="36" spans="1:10" ht="14.25" thickTop="1" thickBot="1" x14ac:dyDescent="0.25">
      <c r="A36" s="2"/>
      <c r="D36" s="1"/>
      <c r="E36" s="2"/>
      <c r="F36" s="2"/>
      <c r="G36" s="2"/>
      <c r="H36" s="2"/>
      <c r="I36" s="2"/>
      <c r="J36" s="2"/>
    </row>
    <row r="37" spans="1:10" ht="14.25" thickTop="1" thickBot="1" x14ac:dyDescent="0.25">
      <c r="A37" s="2"/>
      <c r="B37" s="3" t="s">
        <v>18</v>
      </c>
      <c r="C37" s="3"/>
      <c r="D37" s="2"/>
      <c r="E37" s="2"/>
      <c r="F37" s="2"/>
      <c r="G37" s="2"/>
      <c r="H37" s="212">
        <f>SUM(H31:H35)</f>
        <v>0</v>
      </c>
      <c r="I37" s="212">
        <f>SUM(I31:I35)</f>
        <v>0</v>
      </c>
      <c r="J37" s="212">
        <f>SUM(J31:J35)</f>
        <v>0</v>
      </c>
    </row>
    <row r="38" spans="1:10" ht="14.25" thickTop="1" thickBot="1" x14ac:dyDescent="0.25">
      <c r="A38" s="1"/>
      <c r="D38" s="1"/>
      <c r="E38" s="1"/>
      <c r="F38" s="1"/>
      <c r="G38" s="1"/>
      <c r="H38" s="1"/>
      <c r="I38" s="1"/>
      <c r="J38" s="1"/>
    </row>
    <row r="39" spans="1:10" ht="13.5" thickTop="1" x14ac:dyDescent="0.2">
      <c r="A39" s="2"/>
      <c r="B39" s="214" t="s">
        <v>20</v>
      </c>
      <c r="C39" s="198"/>
      <c r="D39" s="203"/>
      <c r="E39" s="206"/>
      <c r="F39" s="207" t="s">
        <v>15</v>
      </c>
      <c r="G39" s="203"/>
      <c r="H39" s="203" t="s">
        <v>1</v>
      </c>
      <c r="I39" s="203" t="s">
        <v>3</v>
      </c>
      <c r="J39" s="203"/>
    </row>
    <row r="40" spans="1:10" x14ac:dyDescent="0.2">
      <c r="A40" s="2"/>
      <c r="B40" s="199" t="s">
        <v>16</v>
      </c>
      <c r="C40" s="200"/>
      <c r="D40" s="204" t="s">
        <v>0</v>
      </c>
      <c r="E40" s="204" t="s">
        <v>17</v>
      </c>
      <c r="F40" s="208" t="s">
        <v>6</v>
      </c>
      <c r="G40" s="204" t="s">
        <v>5</v>
      </c>
      <c r="H40" s="204" t="s">
        <v>2</v>
      </c>
      <c r="I40" s="204" t="s">
        <v>2</v>
      </c>
      <c r="J40" s="204" t="s">
        <v>4</v>
      </c>
    </row>
    <row r="41" spans="1:10" ht="13.5" thickBot="1" x14ac:dyDescent="0.25">
      <c r="A41" s="2"/>
      <c r="B41" s="223"/>
      <c r="C41" s="200"/>
      <c r="D41" s="204"/>
      <c r="E41" s="204"/>
      <c r="F41" s="208"/>
      <c r="G41" s="204"/>
      <c r="H41" s="224">
        <v>0.03</v>
      </c>
      <c r="I41" s="225">
        <v>0.05</v>
      </c>
      <c r="J41" s="204"/>
    </row>
    <row r="42" spans="1:10" ht="14.25" thickTop="1" thickBot="1" x14ac:dyDescent="0.25">
      <c r="A42" s="216">
        <v>1</v>
      </c>
      <c r="B42" s="217"/>
      <c r="C42" s="217"/>
      <c r="D42" s="218"/>
      <c r="E42" s="219">
        <v>0</v>
      </c>
      <c r="F42" s="154">
        <f>IF(('CAPS (current)'!J51)-E42&gt;0,E42-('CAPS (current)'!J51))+('CAPS (current)'!J51)</f>
        <v>0</v>
      </c>
      <c r="G42" s="220">
        <v>0</v>
      </c>
      <c r="H42" s="212">
        <f>ROUND(SUM(F42*H41)*G42,2)</f>
        <v>0</v>
      </c>
      <c r="I42" s="212">
        <f>SUM(F42*I41)*G42</f>
        <v>0</v>
      </c>
      <c r="J42" s="212">
        <f>SUM(I42,H42)</f>
        <v>0</v>
      </c>
    </row>
    <row r="43" spans="1:10" ht="14.25" thickTop="1" thickBot="1" x14ac:dyDescent="0.25">
      <c r="A43" s="216">
        <v>2</v>
      </c>
      <c r="B43" s="217"/>
      <c r="C43" s="217"/>
      <c r="D43" s="218"/>
      <c r="E43" s="219">
        <v>0</v>
      </c>
      <c r="F43" s="154">
        <f>IF(('CAPS (current)'!J51)-E43&gt;0,E43-('CAPS (current)'!J51))+('CAPS (current)'!J51)</f>
        <v>0</v>
      </c>
      <c r="G43" s="220">
        <v>0</v>
      </c>
      <c r="H43" s="212">
        <f>SUM(F43*3%)*G43</f>
        <v>0</v>
      </c>
      <c r="I43" s="212">
        <f>SUM(F43*5%)*G43</f>
        <v>0</v>
      </c>
      <c r="J43" s="212">
        <f>SUM(I43,H43)</f>
        <v>0</v>
      </c>
    </row>
    <row r="44" spans="1:10" ht="14.25" thickTop="1" thickBot="1" x14ac:dyDescent="0.25">
      <c r="A44" s="216">
        <v>3</v>
      </c>
      <c r="B44" s="217"/>
      <c r="C44" s="217"/>
      <c r="D44" s="218"/>
      <c r="E44" s="219">
        <v>0</v>
      </c>
      <c r="F44" s="154">
        <f>IF(('CAPS (current)'!J51)-E44&gt;0,E44-('CAPS (current)'!J51))+('CAPS (current)'!J51)</f>
        <v>0</v>
      </c>
      <c r="G44" s="220">
        <v>0</v>
      </c>
      <c r="H44" s="212">
        <f>SUM(F44*3%)*G44</f>
        <v>0</v>
      </c>
      <c r="I44" s="212">
        <f>SUM(F44*5%)*G44</f>
        <v>0</v>
      </c>
      <c r="J44" s="212">
        <f>SUM(I44,H44)</f>
        <v>0</v>
      </c>
    </row>
    <row r="45" spans="1:10" ht="14.25" thickTop="1" thickBot="1" x14ac:dyDescent="0.25">
      <c r="A45" s="216">
        <v>4</v>
      </c>
      <c r="B45" s="217"/>
      <c r="C45" s="217"/>
      <c r="D45" s="218"/>
      <c r="E45" s="219">
        <v>0</v>
      </c>
      <c r="F45" s="154">
        <f>IF(('CAPS (current)'!J51)-E45&gt;0,E45-('CAPS (current)'!J51))+('CAPS (current)'!J51)</f>
        <v>0</v>
      </c>
      <c r="G45" s="220">
        <v>0</v>
      </c>
      <c r="H45" s="212">
        <f>SUM(F45*3%)*G45</f>
        <v>0</v>
      </c>
      <c r="I45" s="212">
        <f>SUM(F45*5%)*G45</f>
        <v>0</v>
      </c>
      <c r="J45" s="212">
        <f>SUM(I45,H45)</f>
        <v>0</v>
      </c>
    </row>
    <row r="46" spans="1:10" ht="14.25" thickTop="1" thickBot="1" x14ac:dyDescent="0.25">
      <c r="A46" s="216">
        <v>5</v>
      </c>
      <c r="B46" s="221"/>
      <c r="C46" s="221"/>
      <c r="D46" s="222"/>
      <c r="E46" s="219">
        <v>0</v>
      </c>
      <c r="F46" s="154">
        <f>IF(('CAPS (current)'!J51)-E46&gt;0,E46-('CAPS (current)'!J51))+('CAPS (current)'!J51)</f>
        <v>0</v>
      </c>
      <c r="G46" s="220">
        <v>0</v>
      </c>
      <c r="H46" s="212">
        <f>SUM(F46*3%)*G46</f>
        <v>0</v>
      </c>
      <c r="I46" s="212">
        <f>SUM(F46*5%)*G46</f>
        <v>0</v>
      </c>
      <c r="J46" s="212">
        <f>SUM(I46,H46)</f>
        <v>0</v>
      </c>
    </row>
    <row r="47" spans="1:10" ht="14.25" thickTop="1" thickBot="1" x14ac:dyDescent="0.25">
      <c r="A47" s="2"/>
      <c r="D47" s="1"/>
      <c r="E47" s="2"/>
      <c r="F47" s="2"/>
      <c r="G47" s="2"/>
      <c r="H47" s="2"/>
      <c r="I47" s="2"/>
      <c r="J47" s="2"/>
    </row>
    <row r="48" spans="1:10" ht="14.25" thickTop="1" thickBot="1" x14ac:dyDescent="0.25">
      <c r="A48" s="2"/>
      <c r="B48" s="3" t="s">
        <v>18</v>
      </c>
      <c r="C48" s="3"/>
      <c r="D48" s="2"/>
      <c r="E48" s="2"/>
      <c r="F48" s="2"/>
      <c r="G48" s="2"/>
      <c r="H48" s="212">
        <f>SUM(H42:H46)</f>
        <v>0</v>
      </c>
      <c r="I48" s="212">
        <f>SUM(I42:I46)</f>
        <v>0</v>
      </c>
      <c r="J48" s="212">
        <f>SUM(J42:J46)</f>
        <v>0</v>
      </c>
    </row>
    <row r="49" spans="1:10" ht="14.25" thickTop="1" thickBot="1" x14ac:dyDescent="0.25">
      <c r="A49" s="1"/>
      <c r="D49" s="1"/>
      <c r="E49" s="1"/>
      <c r="F49" s="1"/>
      <c r="G49" s="1"/>
      <c r="H49" s="1"/>
      <c r="I49" s="1"/>
      <c r="J49" s="1"/>
    </row>
    <row r="50" spans="1:10" ht="13.5" thickTop="1" x14ac:dyDescent="0.2">
      <c r="A50" s="2"/>
      <c r="B50" s="215" t="s">
        <v>21</v>
      </c>
      <c r="C50" s="198"/>
      <c r="D50" s="203"/>
      <c r="E50" s="206"/>
      <c r="F50" s="207" t="s">
        <v>15</v>
      </c>
      <c r="G50" s="203"/>
      <c r="H50" s="203" t="s">
        <v>1</v>
      </c>
      <c r="I50" s="203" t="s">
        <v>3</v>
      </c>
      <c r="J50" s="203"/>
    </row>
    <row r="51" spans="1:10" x14ac:dyDescent="0.2">
      <c r="A51" s="2"/>
      <c r="B51" s="199" t="s">
        <v>16</v>
      </c>
      <c r="C51" s="200"/>
      <c r="D51" s="204" t="s">
        <v>0</v>
      </c>
      <c r="E51" s="204" t="s">
        <v>17</v>
      </c>
      <c r="F51" s="208" t="s">
        <v>6</v>
      </c>
      <c r="G51" s="204" t="s">
        <v>5</v>
      </c>
      <c r="H51" s="204" t="s">
        <v>2</v>
      </c>
      <c r="I51" s="204" t="s">
        <v>2</v>
      </c>
      <c r="J51" s="204" t="s">
        <v>4</v>
      </c>
    </row>
    <row r="52" spans="1:10" ht="13.5" thickBot="1" x14ac:dyDescent="0.25">
      <c r="A52" s="2"/>
      <c r="B52" s="201"/>
      <c r="C52" s="202"/>
      <c r="D52" s="205"/>
      <c r="E52" s="205"/>
      <c r="F52" s="209"/>
      <c r="G52" s="205"/>
      <c r="H52" s="210">
        <v>0.03</v>
      </c>
      <c r="I52" s="211">
        <v>0.05</v>
      </c>
      <c r="J52" s="205"/>
    </row>
    <row r="53" spans="1:10" ht="14.25" thickTop="1" thickBot="1" x14ac:dyDescent="0.25">
      <c r="A53" s="216">
        <v>1</v>
      </c>
      <c r="B53" s="217"/>
      <c r="C53" s="217"/>
      <c r="D53" s="218"/>
      <c r="E53" s="219">
        <v>0</v>
      </c>
      <c r="F53" s="154">
        <f>IF(('CAPS (current)'!J51)-E53&gt;0,E53-('CAPS (current)'!J51))+('CAPS (current)'!J51)</f>
        <v>0</v>
      </c>
      <c r="G53" s="220">
        <v>0</v>
      </c>
      <c r="H53" s="212">
        <f>ROUND(SUM(F53*H52)*G53,2)</f>
        <v>0</v>
      </c>
      <c r="I53" s="212">
        <f>SUM(F53*I52)*G53</f>
        <v>0</v>
      </c>
      <c r="J53" s="212">
        <f>SUM(I53,H53)</f>
        <v>0</v>
      </c>
    </row>
    <row r="54" spans="1:10" ht="14.25" thickTop="1" thickBot="1" x14ac:dyDescent="0.25">
      <c r="A54" s="2"/>
      <c r="D54" s="1"/>
      <c r="E54" s="2"/>
      <c r="F54" s="2"/>
      <c r="G54" s="2"/>
      <c r="H54" s="2"/>
      <c r="I54" s="2"/>
      <c r="J54" s="2"/>
    </row>
    <row r="55" spans="1:10" ht="14.25" thickTop="1" thickBot="1" x14ac:dyDescent="0.25">
      <c r="A55" s="2"/>
      <c r="B55" s="3" t="s">
        <v>18</v>
      </c>
      <c r="C55" s="3"/>
      <c r="D55" s="2"/>
      <c r="E55" s="2"/>
      <c r="F55" s="2"/>
      <c r="G55" s="2"/>
      <c r="H55" s="212">
        <f>SUM(H53:H53)</f>
        <v>0</v>
      </c>
      <c r="I55" s="212">
        <f>SUM(I53:I53)</f>
        <v>0</v>
      </c>
      <c r="J55" s="212">
        <f>SUM(J53:J53)</f>
        <v>0</v>
      </c>
    </row>
    <row r="56" spans="1:10" ht="14.25" thickTop="1" thickBot="1" x14ac:dyDescent="0.25">
      <c r="A56" s="1"/>
      <c r="D56" s="1"/>
      <c r="E56" s="1"/>
      <c r="F56" s="1"/>
      <c r="G56" s="1"/>
      <c r="H56" s="1"/>
      <c r="I56" s="1"/>
      <c r="J56" s="1"/>
    </row>
    <row r="57" spans="1:10" ht="14.25" thickTop="1" thickBot="1" x14ac:dyDescent="0.25">
      <c r="A57" s="1"/>
      <c r="B57" s="7" t="s">
        <v>22</v>
      </c>
      <c r="D57" s="1"/>
      <c r="E57" s="1"/>
      <c r="F57" s="1"/>
      <c r="G57" s="1"/>
      <c r="H57" s="226">
        <f>SUM(H26,H37,H48,H55)</f>
        <v>0</v>
      </c>
      <c r="I57" s="226">
        <f>SUM(I26,I37,I48,I55)</f>
        <v>0</v>
      </c>
      <c r="J57" s="226">
        <f>SUM(J26,J37,J48,J55)</f>
        <v>0</v>
      </c>
    </row>
    <row r="58" spans="1:10" ht="13.5" thickTop="1" x14ac:dyDescent="0.2">
      <c r="A58" s="1"/>
      <c r="D58" s="1"/>
      <c r="E58" s="1"/>
      <c r="F58" s="1"/>
      <c r="G58" s="1"/>
      <c r="H58" s="1"/>
      <c r="I58" s="1"/>
      <c r="J58" s="1"/>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113"/>
  <sheetViews>
    <sheetView zoomScaleNormal="100" workbookViewId="0">
      <selection activeCell="G15" sqref="G15"/>
    </sheetView>
  </sheetViews>
  <sheetFormatPr defaultColWidth="9.140625" defaultRowHeight="12.75" x14ac:dyDescent="0.2"/>
  <cols>
    <col min="1" max="1" width="5.7109375" style="11" customWidth="1"/>
    <col min="2" max="2" width="23.140625" style="10" customWidth="1"/>
    <col min="3" max="3" width="5.7109375" style="10" customWidth="1"/>
    <col min="4" max="5" width="15.7109375" style="11" customWidth="1"/>
    <col min="6" max="6" width="16.42578125" style="11" customWidth="1"/>
    <col min="7" max="9" width="15.7109375" style="11" customWidth="1"/>
    <col min="10" max="10" width="10.7109375" style="11" customWidth="1"/>
    <col min="11" max="16384" width="9.140625" style="10"/>
  </cols>
  <sheetData>
    <row r="1" spans="1:10" x14ac:dyDescent="0.2">
      <c r="A1" s="13"/>
      <c r="B1" s="14" t="s">
        <v>29</v>
      </c>
      <c r="C1" s="14"/>
      <c r="D1" s="22" t="s">
        <v>28</v>
      </c>
      <c r="E1" s="9"/>
      <c r="H1" s="8" t="s">
        <v>65</v>
      </c>
      <c r="I1" s="8" t="s">
        <v>131</v>
      </c>
      <c r="J1" s="13"/>
    </row>
    <row r="2" spans="1:10" x14ac:dyDescent="0.2">
      <c r="A2" s="13"/>
      <c r="B2" s="14"/>
      <c r="C2" s="14"/>
      <c r="D2" s="13"/>
      <c r="E2" s="13"/>
      <c r="F2" s="13"/>
      <c r="G2" s="13"/>
      <c r="H2" s="13"/>
      <c r="I2" s="13"/>
      <c r="J2" s="13"/>
    </row>
    <row r="3" spans="1:10" x14ac:dyDescent="0.2">
      <c r="A3" s="13"/>
      <c r="B3" s="14" t="s">
        <v>7</v>
      </c>
      <c r="C3" s="20"/>
      <c r="D3" s="13"/>
      <c r="E3" s="19" t="s">
        <v>57</v>
      </c>
      <c r="F3" s="13"/>
      <c r="G3" s="13"/>
      <c r="I3" s="18"/>
      <c r="J3" s="13"/>
    </row>
    <row r="4" spans="1:10" ht="13.5" thickBot="1" x14ac:dyDescent="0.25">
      <c r="A4" s="13"/>
      <c r="B4" s="14"/>
      <c r="C4" s="14"/>
      <c r="D4" s="13"/>
      <c r="E4" s="13"/>
      <c r="F4" s="13"/>
      <c r="G4" s="13"/>
      <c r="H4" s="13"/>
      <c r="I4" s="13"/>
      <c r="J4" s="13"/>
    </row>
    <row r="5" spans="1:10" ht="14.25" thickTop="1" thickBot="1" x14ac:dyDescent="0.25">
      <c r="A5" s="13"/>
      <c r="B5" s="182"/>
      <c r="C5" s="183"/>
      <c r="D5" s="184"/>
      <c r="E5" s="184"/>
      <c r="F5" s="185"/>
      <c r="G5" s="13"/>
      <c r="H5" s="2" t="s">
        <v>130</v>
      </c>
      <c r="I5" s="13"/>
      <c r="J5" s="13"/>
    </row>
    <row r="6" spans="1:10" ht="13.5" thickTop="1" x14ac:dyDescent="0.2">
      <c r="A6" s="13"/>
      <c r="B6" s="3"/>
      <c r="C6" s="3"/>
      <c r="D6" s="2"/>
      <c r="E6" s="2"/>
      <c r="F6" s="2"/>
      <c r="G6" s="13"/>
      <c r="H6" s="13"/>
      <c r="I6" s="13"/>
      <c r="J6" s="13"/>
    </row>
    <row r="7" spans="1:10" x14ac:dyDescent="0.2">
      <c r="A7" s="13"/>
      <c r="B7" s="14" t="s">
        <v>25</v>
      </c>
      <c r="C7" s="3"/>
      <c r="D7" s="2"/>
      <c r="E7" s="2"/>
      <c r="F7" s="2"/>
      <c r="G7" s="13"/>
      <c r="H7" s="13"/>
      <c r="I7" s="13"/>
      <c r="J7" s="13"/>
    </row>
    <row r="8" spans="1:10" ht="13.5" thickBot="1" x14ac:dyDescent="0.25">
      <c r="A8" s="13"/>
      <c r="B8" s="3"/>
      <c r="C8" s="3"/>
      <c r="D8" s="2"/>
      <c r="E8" s="2"/>
      <c r="F8" s="2"/>
      <c r="G8" s="13"/>
      <c r="H8" s="13"/>
      <c r="I8" s="13"/>
      <c r="J8" s="13"/>
    </row>
    <row r="9" spans="1:10" ht="14.25" thickTop="1" thickBot="1" x14ac:dyDescent="0.25">
      <c r="A9" s="13"/>
      <c r="B9" s="186" t="s">
        <v>56</v>
      </c>
      <c r="C9" s="187"/>
      <c r="D9" s="188"/>
      <c r="E9" s="150" t="s">
        <v>24</v>
      </c>
      <c r="F9" s="188"/>
      <c r="G9" s="13"/>
      <c r="H9" s="13"/>
      <c r="I9" s="13"/>
      <c r="J9" s="13"/>
    </row>
    <row r="10" spans="1:10" ht="14.25" thickTop="1" thickBot="1" x14ac:dyDescent="0.25">
      <c r="A10" s="13"/>
      <c r="B10" s="14"/>
      <c r="C10" s="14"/>
      <c r="D10" s="13"/>
      <c r="E10" s="13"/>
      <c r="F10" s="13"/>
      <c r="G10" s="13"/>
      <c r="H10" s="13"/>
      <c r="I10" s="13"/>
      <c r="J10" s="13"/>
    </row>
    <row r="11" spans="1:10" ht="13.5" thickTop="1" x14ac:dyDescent="0.2">
      <c r="A11" s="13"/>
      <c r="B11" s="229" t="s">
        <v>14</v>
      </c>
      <c r="C11" s="166"/>
      <c r="D11" s="173"/>
      <c r="E11" s="176"/>
      <c r="F11" s="177" t="s">
        <v>15</v>
      </c>
      <c r="G11" s="173"/>
      <c r="H11" s="173" t="s">
        <v>1</v>
      </c>
      <c r="I11" s="173" t="s">
        <v>3</v>
      </c>
      <c r="J11" s="173"/>
    </row>
    <row r="12" spans="1:10" x14ac:dyDescent="0.2">
      <c r="A12" s="13"/>
      <c r="B12" s="167" t="s">
        <v>16</v>
      </c>
      <c r="C12" s="168"/>
      <c r="D12" s="174" t="s">
        <v>0</v>
      </c>
      <c r="E12" s="174" t="s">
        <v>17</v>
      </c>
      <c r="F12" s="178" t="s">
        <v>6</v>
      </c>
      <c r="G12" s="174" t="s">
        <v>5</v>
      </c>
      <c r="H12" s="174" t="s">
        <v>2</v>
      </c>
      <c r="I12" s="174" t="s">
        <v>2</v>
      </c>
      <c r="J12" s="174" t="s">
        <v>4</v>
      </c>
    </row>
    <row r="13" spans="1:10" ht="13.5" thickBot="1" x14ac:dyDescent="0.25">
      <c r="A13" s="13"/>
      <c r="B13" s="191"/>
      <c r="C13" s="168"/>
      <c r="D13" s="174"/>
      <c r="E13" s="174"/>
      <c r="F13" s="178"/>
      <c r="G13" s="174"/>
      <c r="H13" s="192">
        <v>0.03</v>
      </c>
      <c r="I13" s="193">
        <v>0.05</v>
      </c>
      <c r="J13" s="174"/>
    </row>
    <row r="14" spans="1:10" ht="14.25" thickTop="1" thickBot="1" x14ac:dyDescent="0.25">
      <c r="A14" s="150">
        <v>1</v>
      </c>
      <c r="B14" s="151"/>
      <c r="C14" s="151"/>
      <c r="D14" s="152"/>
      <c r="E14" s="153">
        <v>1920</v>
      </c>
      <c r="F14" s="154">
        <f>IF(('CAPS (current)'!J85)-E14&gt;0,E14-('CAPS (current)'!J85))+('CAPS (current)'!J85)</f>
        <v>855.56</v>
      </c>
      <c r="G14" s="155">
        <v>1</v>
      </c>
      <c r="H14" s="156">
        <f>ROUND(SUM(F14*H13)*G14,2)</f>
        <v>25.67</v>
      </c>
      <c r="I14" s="156">
        <f>SUM(F14*I13)*G14</f>
        <v>42.777999999999999</v>
      </c>
      <c r="J14" s="156">
        <f t="shared" ref="J14:J23" si="0">SUM(I14,H14)</f>
        <v>68.448000000000008</v>
      </c>
    </row>
    <row r="15" spans="1:10" ht="14.25" thickTop="1" thickBot="1" x14ac:dyDescent="0.25">
      <c r="A15" s="150">
        <v>2</v>
      </c>
      <c r="B15" s="151"/>
      <c r="C15" s="151"/>
      <c r="D15" s="152"/>
      <c r="E15" s="153">
        <v>0</v>
      </c>
      <c r="F15" s="154">
        <f>IF(('CAPS (current)'!J85)-E15&gt;0,E15-('CAPS (current)'!J85))+('CAPS (current)'!J85)</f>
        <v>0</v>
      </c>
      <c r="G15" s="155">
        <v>0</v>
      </c>
      <c r="H15" s="156">
        <f t="shared" ref="H15:H23" si="1">SUM(F15*3%)*G15</f>
        <v>0</v>
      </c>
      <c r="I15" s="156">
        <f t="shared" ref="I15:I23" si="2">SUM(F15*5%)*G15</f>
        <v>0</v>
      </c>
      <c r="J15" s="156">
        <f t="shared" si="0"/>
        <v>0</v>
      </c>
    </row>
    <row r="16" spans="1:10" ht="14.25" thickTop="1" thickBot="1" x14ac:dyDescent="0.25">
      <c r="A16" s="150">
        <v>3</v>
      </c>
      <c r="B16" s="151"/>
      <c r="C16" s="151"/>
      <c r="D16" s="152"/>
      <c r="E16" s="153">
        <v>0</v>
      </c>
      <c r="F16" s="154">
        <f>IF(('CAPS (current)'!J85)-E16&gt;0,E16-('CAPS (current)'!J85))+('CAPS (current)'!J85)</f>
        <v>0</v>
      </c>
      <c r="G16" s="155">
        <v>0</v>
      </c>
      <c r="H16" s="156">
        <f t="shared" si="1"/>
        <v>0</v>
      </c>
      <c r="I16" s="156">
        <f t="shared" si="2"/>
        <v>0</v>
      </c>
      <c r="J16" s="156">
        <f t="shared" si="0"/>
        <v>0</v>
      </c>
    </row>
    <row r="17" spans="1:14" ht="14.25" thickTop="1" thickBot="1" x14ac:dyDescent="0.25">
      <c r="A17" s="150">
        <v>4</v>
      </c>
      <c r="B17" s="151"/>
      <c r="C17" s="151"/>
      <c r="D17" s="152"/>
      <c r="E17" s="153">
        <v>0</v>
      </c>
      <c r="F17" s="154">
        <f>IF(('CAPS (current)'!J85)-E17&gt;0,E17-('CAPS (current)'!J85))+('CAPS (current)'!J85)</f>
        <v>0</v>
      </c>
      <c r="G17" s="155">
        <v>0</v>
      </c>
      <c r="H17" s="156">
        <f t="shared" si="1"/>
        <v>0</v>
      </c>
      <c r="I17" s="156">
        <f t="shared" si="2"/>
        <v>0</v>
      </c>
      <c r="J17" s="156">
        <f t="shared" si="0"/>
        <v>0</v>
      </c>
    </row>
    <row r="18" spans="1:14" ht="14.25" thickTop="1" thickBot="1" x14ac:dyDescent="0.25">
      <c r="A18" s="150">
        <v>5</v>
      </c>
      <c r="B18" s="157"/>
      <c r="C18" s="157"/>
      <c r="D18" s="158"/>
      <c r="E18" s="153">
        <v>0</v>
      </c>
      <c r="F18" s="154">
        <f>IF(('CAPS (current)'!J85)-E18&gt;0,E18-('CAPS (current)'!J85))+('CAPS (current)'!J85)</f>
        <v>0</v>
      </c>
      <c r="G18" s="155">
        <v>0</v>
      </c>
      <c r="H18" s="156">
        <f t="shared" si="1"/>
        <v>0</v>
      </c>
      <c r="I18" s="156">
        <f t="shared" si="2"/>
        <v>0</v>
      </c>
      <c r="J18" s="156">
        <f t="shared" si="0"/>
        <v>0</v>
      </c>
    </row>
    <row r="19" spans="1:14" ht="14.25" thickTop="1" thickBot="1" x14ac:dyDescent="0.25">
      <c r="A19" s="150">
        <v>6</v>
      </c>
      <c r="B19" s="157"/>
      <c r="C19" s="157"/>
      <c r="D19" s="158"/>
      <c r="E19" s="153">
        <v>0</v>
      </c>
      <c r="F19" s="154">
        <f>IF(('CAPS (current)'!J85)-E19&gt;0,E19-('CAPS (current)'!J85))+('CAPS (current)'!J85)</f>
        <v>0</v>
      </c>
      <c r="G19" s="155">
        <v>0</v>
      </c>
      <c r="H19" s="156">
        <f t="shared" si="1"/>
        <v>0</v>
      </c>
      <c r="I19" s="156">
        <f t="shared" si="2"/>
        <v>0</v>
      </c>
      <c r="J19" s="156">
        <f t="shared" si="0"/>
        <v>0</v>
      </c>
    </row>
    <row r="20" spans="1:14" ht="14.25" thickTop="1" thickBot="1" x14ac:dyDescent="0.25">
      <c r="A20" s="150">
        <v>7</v>
      </c>
      <c r="B20" s="157"/>
      <c r="C20" s="157"/>
      <c r="D20" s="158"/>
      <c r="E20" s="153">
        <v>0</v>
      </c>
      <c r="F20" s="154">
        <f>IF(('CAPS (current)'!J85)-E20&gt;0,E20-('CAPS (current)'!J85))+('CAPS (current)'!J85)</f>
        <v>0</v>
      </c>
      <c r="G20" s="155">
        <v>0</v>
      </c>
      <c r="H20" s="156">
        <f t="shared" si="1"/>
        <v>0</v>
      </c>
      <c r="I20" s="156">
        <f t="shared" si="2"/>
        <v>0</v>
      </c>
      <c r="J20" s="156">
        <f t="shared" si="0"/>
        <v>0</v>
      </c>
    </row>
    <row r="21" spans="1:14" ht="14.25" thickTop="1" thickBot="1" x14ac:dyDescent="0.25">
      <c r="A21" s="150">
        <v>8</v>
      </c>
      <c r="B21" s="157"/>
      <c r="C21" s="157"/>
      <c r="D21" s="158"/>
      <c r="E21" s="153">
        <v>0</v>
      </c>
      <c r="F21" s="154">
        <f>IF(('CAPS (current)'!J85)-E21&gt;0,E21-('CAPS (current)'!J85))+('CAPS (current)'!J85)</f>
        <v>0</v>
      </c>
      <c r="G21" s="155">
        <v>0</v>
      </c>
      <c r="H21" s="156">
        <f t="shared" si="1"/>
        <v>0</v>
      </c>
      <c r="I21" s="156">
        <f t="shared" si="2"/>
        <v>0</v>
      </c>
      <c r="J21" s="156">
        <f t="shared" si="0"/>
        <v>0</v>
      </c>
    </row>
    <row r="22" spans="1:14" ht="14.25" thickTop="1" thickBot="1" x14ac:dyDescent="0.25">
      <c r="A22" s="150">
        <v>9</v>
      </c>
      <c r="B22" s="157"/>
      <c r="C22" s="157"/>
      <c r="D22" s="158"/>
      <c r="E22" s="153">
        <v>0</v>
      </c>
      <c r="F22" s="154">
        <f>IF(('CAPS (current)'!J85)-E22&gt;0,E22-('CAPS (current)'!J85))+('CAPS (current)'!J85)</f>
        <v>0</v>
      </c>
      <c r="G22" s="155">
        <v>0</v>
      </c>
      <c r="H22" s="156">
        <f t="shared" si="1"/>
        <v>0</v>
      </c>
      <c r="I22" s="156">
        <f t="shared" si="2"/>
        <v>0</v>
      </c>
      <c r="J22" s="156">
        <f t="shared" si="0"/>
        <v>0</v>
      </c>
    </row>
    <row r="23" spans="1:14" ht="14.25" thickTop="1" thickBot="1" x14ac:dyDescent="0.25">
      <c r="A23" s="150">
        <v>10</v>
      </c>
      <c r="B23" s="157"/>
      <c r="C23" s="157"/>
      <c r="D23" s="158"/>
      <c r="E23" s="153">
        <v>0</v>
      </c>
      <c r="F23" s="154">
        <f>IF(('CAPS (current)'!J85)-E23&gt;0,E23-('CAPS (current)'!J85))+('CAPS (current)'!J85)</f>
        <v>0</v>
      </c>
      <c r="G23" s="155">
        <v>0</v>
      </c>
      <c r="H23" s="156">
        <f t="shared" si="1"/>
        <v>0</v>
      </c>
      <c r="I23" s="156">
        <f t="shared" si="2"/>
        <v>0</v>
      </c>
      <c r="J23" s="156">
        <f t="shared" si="0"/>
        <v>0</v>
      </c>
    </row>
    <row r="24" spans="1:14" ht="14.25" thickTop="1" thickBot="1" x14ac:dyDescent="0.25">
      <c r="A24" s="13"/>
      <c r="E24" s="13"/>
      <c r="F24" s="13"/>
      <c r="G24" s="13"/>
      <c r="H24" s="13"/>
      <c r="I24" s="13"/>
      <c r="J24" s="13"/>
    </row>
    <row r="25" spans="1:14" ht="14.25" thickTop="1" thickBot="1" x14ac:dyDescent="0.25">
      <c r="A25" s="13"/>
      <c r="B25" s="14" t="s">
        <v>18</v>
      </c>
      <c r="C25" s="14"/>
      <c r="D25" s="13"/>
      <c r="E25" s="13"/>
      <c r="F25" s="13"/>
      <c r="G25" s="13"/>
      <c r="H25" s="156">
        <f>SUM(H14:H23)</f>
        <v>25.67</v>
      </c>
      <c r="I25" s="156">
        <f>SUM(I14:I23)</f>
        <v>42.777999999999999</v>
      </c>
      <c r="J25" s="156">
        <f>SUM(J14:J23)</f>
        <v>68.448000000000008</v>
      </c>
    </row>
    <row r="26" spans="1:14" ht="14.25" thickTop="1" thickBot="1" x14ac:dyDescent="0.25"/>
    <row r="27" spans="1:14" ht="13.5" thickTop="1" x14ac:dyDescent="0.2">
      <c r="A27" s="13"/>
      <c r="B27" s="165" t="s">
        <v>19</v>
      </c>
      <c r="C27" s="166"/>
      <c r="D27" s="173"/>
      <c r="E27" s="176"/>
      <c r="F27" s="177" t="s">
        <v>15</v>
      </c>
      <c r="G27" s="173"/>
      <c r="H27" s="173" t="s">
        <v>1</v>
      </c>
      <c r="I27" s="173" t="s">
        <v>3</v>
      </c>
      <c r="J27" s="173"/>
    </row>
    <row r="28" spans="1:14" x14ac:dyDescent="0.2">
      <c r="A28" s="13"/>
      <c r="B28" s="167" t="s">
        <v>16</v>
      </c>
      <c r="C28" s="168"/>
      <c r="D28" s="174" t="s">
        <v>0</v>
      </c>
      <c r="E28" s="174" t="s">
        <v>17</v>
      </c>
      <c r="F28" s="178" t="s">
        <v>6</v>
      </c>
      <c r="G28" s="174" t="s">
        <v>5</v>
      </c>
      <c r="H28" s="174" t="s">
        <v>2</v>
      </c>
      <c r="I28" s="174" t="s">
        <v>2</v>
      </c>
      <c r="J28" s="174" t="s">
        <v>4</v>
      </c>
    </row>
    <row r="29" spans="1:14" ht="13.5" thickBot="1" x14ac:dyDescent="0.25">
      <c r="A29" s="13"/>
      <c r="B29" s="191"/>
      <c r="C29" s="168"/>
      <c r="D29" s="174"/>
      <c r="E29" s="174"/>
      <c r="F29" s="178"/>
      <c r="G29" s="174"/>
      <c r="H29" s="192">
        <v>0.03</v>
      </c>
      <c r="I29" s="193">
        <v>0.05</v>
      </c>
      <c r="J29" s="174"/>
      <c r="N29" s="43"/>
    </row>
    <row r="30" spans="1:14" ht="14.25" thickTop="1" thickBot="1" x14ac:dyDescent="0.25">
      <c r="A30" s="150">
        <v>1</v>
      </c>
      <c r="B30" s="151"/>
      <c r="C30" s="151"/>
      <c r="D30" s="152"/>
      <c r="E30" s="153">
        <v>0</v>
      </c>
      <c r="F30" s="154">
        <f>IF(('CAPS (current)'!J86)-E30&gt;0,E30-('CAPS (current)'!J86))+('CAPS (current)'!J86)</f>
        <v>0</v>
      </c>
      <c r="G30" s="155">
        <v>0</v>
      </c>
      <c r="H30" s="156">
        <f>ROUND(SUM(F30*H29)*G30,2)</f>
        <v>0</v>
      </c>
      <c r="I30" s="156">
        <f>SUM(F30*I29)*G30</f>
        <v>0</v>
      </c>
      <c r="J30" s="156">
        <f>SUM(I30,H30)</f>
        <v>0</v>
      </c>
    </row>
    <row r="31" spans="1:14" ht="14.25" thickTop="1" thickBot="1" x14ac:dyDescent="0.25">
      <c r="A31" s="150">
        <v>2</v>
      </c>
      <c r="B31" s="151"/>
      <c r="C31" s="151"/>
      <c r="D31" s="152"/>
      <c r="E31" s="153">
        <v>0</v>
      </c>
      <c r="F31" s="154">
        <f>IF(('CAPS (current)'!J86)-E31&gt;0,E31-('CAPS (current)'!J86))+('CAPS (current)'!J86)</f>
        <v>0</v>
      </c>
      <c r="G31" s="155">
        <v>0</v>
      </c>
      <c r="H31" s="156">
        <f>SUM(F31*3%)*G31</f>
        <v>0</v>
      </c>
      <c r="I31" s="156">
        <f>SUM(F31*5%)*G31</f>
        <v>0</v>
      </c>
      <c r="J31" s="156">
        <f>SUM(I31,H31)</f>
        <v>0</v>
      </c>
    </row>
    <row r="32" spans="1:14" ht="14.25" thickTop="1" thickBot="1" x14ac:dyDescent="0.25">
      <c r="A32" s="150">
        <v>3</v>
      </c>
      <c r="B32" s="151"/>
      <c r="C32" s="151"/>
      <c r="D32" s="152"/>
      <c r="E32" s="153">
        <v>0</v>
      </c>
      <c r="F32" s="154">
        <f>IF(('CAPS (current)'!J86)-E32&gt;0,E32-('CAPS (current)'!J86))+('CAPS (current)'!J86)</f>
        <v>0</v>
      </c>
      <c r="G32" s="155">
        <v>0</v>
      </c>
      <c r="H32" s="156">
        <f>SUM(F32*3%)*G32</f>
        <v>0</v>
      </c>
      <c r="I32" s="156">
        <f>SUM(F32*5%)*G32</f>
        <v>0</v>
      </c>
      <c r="J32" s="156">
        <f>SUM(I32,H32)</f>
        <v>0</v>
      </c>
    </row>
    <row r="33" spans="1:10" ht="14.25" thickTop="1" thickBot="1" x14ac:dyDescent="0.25">
      <c r="A33" s="150">
        <v>4</v>
      </c>
      <c r="B33" s="151"/>
      <c r="C33" s="151"/>
      <c r="D33" s="152"/>
      <c r="E33" s="153">
        <v>0</v>
      </c>
      <c r="F33" s="154">
        <f>IF(('CAPS (current)'!J86)-E33&gt;0,E33-('CAPS (current)'!J86))+('CAPS (current)'!J86)</f>
        <v>0</v>
      </c>
      <c r="G33" s="155">
        <v>0</v>
      </c>
      <c r="H33" s="156">
        <f>SUM(F33*3%)*G33</f>
        <v>0</v>
      </c>
      <c r="I33" s="156">
        <f>SUM(F33*5%)*G33</f>
        <v>0</v>
      </c>
      <c r="J33" s="156">
        <f>SUM(I33,H33)</f>
        <v>0</v>
      </c>
    </row>
    <row r="34" spans="1:10" ht="14.25" thickTop="1" thickBot="1" x14ac:dyDescent="0.25">
      <c r="A34" s="150">
        <v>5</v>
      </c>
      <c r="B34" s="157"/>
      <c r="C34" s="157"/>
      <c r="D34" s="158"/>
      <c r="E34" s="153">
        <v>0</v>
      </c>
      <c r="F34" s="154">
        <f>IF(('CAPS (current)'!J86)-E34&gt;0,E34-('CAPS (current)'!J86))+('CAPS (current)'!J86)</f>
        <v>0</v>
      </c>
      <c r="G34" s="155">
        <v>0</v>
      </c>
      <c r="H34" s="156">
        <f>SUM(F34*3%)*G34</f>
        <v>0</v>
      </c>
      <c r="I34" s="156">
        <f>SUM(F34*5%)*G34</f>
        <v>0</v>
      </c>
      <c r="J34" s="156">
        <f>SUM(I34,H34)</f>
        <v>0</v>
      </c>
    </row>
    <row r="35" spans="1:10" ht="14.25" thickTop="1" thickBot="1" x14ac:dyDescent="0.25">
      <c r="A35" s="13"/>
      <c r="E35" s="13"/>
      <c r="F35" s="13"/>
      <c r="G35" s="13"/>
      <c r="H35" s="13"/>
      <c r="I35" s="13"/>
      <c r="J35" s="13"/>
    </row>
    <row r="36" spans="1:10" ht="14.25" thickTop="1" thickBot="1" x14ac:dyDescent="0.25">
      <c r="A36" s="13"/>
      <c r="B36" s="14" t="s">
        <v>18</v>
      </c>
      <c r="C36" s="14"/>
      <c r="D36" s="13"/>
      <c r="E36" s="13"/>
      <c r="F36" s="13"/>
      <c r="G36" s="13"/>
      <c r="H36" s="156">
        <f>SUM(H30:H34)</f>
        <v>0</v>
      </c>
      <c r="I36" s="156">
        <f>SUM(I30:I34)</f>
        <v>0</v>
      </c>
      <c r="J36" s="156">
        <f>SUM(J30:J34)</f>
        <v>0</v>
      </c>
    </row>
    <row r="37" spans="1:10" ht="14.25" thickTop="1" thickBot="1" x14ac:dyDescent="0.25"/>
    <row r="38" spans="1:10" ht="13.5" thickTop="1" x14ac:dyDescent="0.2">
      <c r="A38" s="13"/>
      <c r="B38" s="189" t="s">
        <v>20</v>
      </c>
      <c r="C38" s="166"/>
      <c r="D38" s="173"/>
      <c r="E38" s="176"/>
      <c r="F38" s="177" t="s">
        <v>15</v>
      </c>
      <c r="G38" s="173"/>
      <c r="H38" s="173" t="s">
        <v>1</v>
      </c>
      <c r="I38" s="173" t="s">
        <v>3</v>
      </c>
      <c r="J38" s="173"/>
    </row>
    <row r="39" spans="1:10" x14ac:dyDescent="0.2">
      <c r="A39" s="13"/>
      <c r="B39" s="167" t="s">
        <v>16</v>
      </c>
      <c r="C39" s="168"/>
      <c r="D39" s="174" t="s">
        <v>0</v>
      </c>
      <c r="E39" s="174" t="s">
        <v>17</v>
      </c>
      <c r="F39" s="178" t="s">
        <v>6</v>
      </c>
      <c r="G39" s="174" t="s">
        <v>5</v>
      </c>
      <c r="H39" s="174" t="s">
        <v>2</v>
      </c>
      <c r="I39" s="174" t="s">
        <v>2</v>
      </c>
      <c r="J39" s="174" t="s">
        <v>4</v>
      </c>
    </row>
    <row r="40" spans="1:10" ht="13.5" thickBot="1" x14ac:dyDescent="0.25">
      <c r="A40" s="13"/>
      <c r="B40" s="191"/>
      <c r="C40" s="168"/>
      <c r="D40" s="174"/>
      <c r="E40" s="174"/>
      <c r="F40" s="178"/>
      <c r="G40" s="174"/>
      <c r="H40" s="192">
        <v>0.03</v>
      </c>
      <c r="I40" s="193">
        <v>0.05</v>
      </c>
      <c r="J40" s="174"/>
    </row>
    <row r="41" spans="1:10" ht="14.25" thickTop="1" thickBot="1" x14ac:dyDescent="0.25">
      <c r="A41" s="150">
        <v>1</v>
      </c>
      <c r="B41" s="151"/>
      <c r="C41" s="151"/>
      <c r="D41" s="152"/>
      <c r="E41" s="153">
        <v>0</v>
      </c>
      <c r="F41" s="154">
        <f>IF(('CAPS (current)'!J87)-E41&gt;0,E41-('CAPS (current)'!J87))+('CAPS (current)'!J87)</f>
        <v>0</v>
      </c>
      <c r="G41" s="155">
        <v>0</v>
      </c>
      <c r="H41" s="156">
        <f>ROUND(SUM(F41*H40)*G41,2)</f>
        <v>0</v>
      </c>
      <c r="I41" s="156">
        <f>SUM(F41*I40)*G41</f>
        <v>0</v>
      </c>
      <c r="J41" s="156">
        <f>SUM(I41,H41)</f>
        <v>0</v>
      </c>
    </row>
    <row r="42" spans="1:10" ht="14.25" thickTop="1" thickBot="1" x14ac:dyDescent="0.25">
      <c r="A42" s="150">
        <v>2</v>
      </c>
      <c r="B42" s="151"/>
      <c r="C42" s="151"/>
      <c r="D42" s="152"/>
      <c r="E42" s="153">
        <v>0</v>
      </c>
      <c r="F42" s="154">
        <f>IF(('CAPS (current)'!J87)-E42&gt;0,E42-('CAPS (current)'!J87))+('CAPS (current)'!J87)</f>
        <v>0</v>
      </c>
      <c r="G42" s="155">
        <v>0</v>
      </c>
      <c r="H42" s="156">
        <f>SUM(F42*3%)*G42</f>
        <v>0</v>
      </c>
      <c r="I42" s="156">
        <f>SUM(F42*5%)*G42</f>
        <v>0</v>
      </c>
      <c r="J42" s="156">
        <f>SUM(I42,H42)</f>
        <v>0</v>
      </c>
    </row>
    <row r="43" spans="1:10" ht="14.25" thickTop="1" thickBot="1" x14ac:dyDescent="0.25">
      <c r="A43" s="150">
        <v>3</v>
      </c>
      <c r="B43" s="151"/>
      <c r="C43" s="151"/>
      <c r="D43" s="152"/>
      <c r="E43" s="153">
        <v>0</v>
      </c>
      <c r="F43" s="154">
        <f>IF(('CAPS (current)'!J87)-E43&gt;0,E43-('CAPS (current)'!J87))+('CAPS (current)'!J87)</f>
        <v>0</v>
      </c>
      <c r="G43" s="155">
        <v>0</v>
      </c>
      <c r="H43" s="156">
        <f>SUM(F43*3%)*G43</f>
        <v>0</v>
      </c>
      <c r="I43" s="156">
        <f>SUM(F43*5%)*G43</f>
        <v>0</v>
      </c>
      <c r="J43" s="156">
        <f>SUM(I43,H43)</f>
        <v>0</v>
      </c>
    </row>
    <row r="44" spans="1:10" ht="14.25" thickTop="1" thickBot="1" x14ac:dyDescent="0.25">
      <c r="A44" s="150">
        <v>4</v>
      </c>
      <c r="B44" s="151"/>
      <c r="C44" s="151"/>
      <c r="D44" s="152"/>
      <c r="E44" s="153">
        <v>0</v>
      </c>
      <c r="F44" s="154">
        <f>IF(('CAPS (current)'!J87)-E44&gt;0,E44-('CAPS (current)'!J87))+('CAPS (current)'!J87)</f>
        <v>0</v>
      </c>
      <c r="G44" s="155">
        <v>0</v>
      </c>
      <c r="H44" s="156">
        <f>SUM(F44*3%)*G44</f>
        <v>0</v>
      </c>
      <c r="I44" s="156">
        <f>SUM(F44*5%)*G44</f>
        <v>0</v>
      </c>
      <c r="J44" s="156">
        <f>SUM(I44,H44)</f>
        <v>0</v>
      </c>
    </row>
    <row r="45" spans="1:10" ht="14.25" thickTop="1" thickBot="1" x14ac:dyDescent="0.25">
      <c r="A45" s="150">
        <v>5</v>
      </c>
      <c r="B45" s="157"/>
      <c r="C45" s="157"/>
      <c r="D45" s="158"/>
      <c r="E45" s="153">
        <v>0</v>
      </c>
      <c r="F45" s="154">
        <f>IF(('CAPS (current)'!J87)-E45&gt;0,E45-('CAPS (current)'!J87))+('CAPS (current)'!J87)</f>
        <v>0</v>
      </c>
      <c r="G45" s="155">
        <v>0</v>
      </c>
      <c r="H45" s="156">
        <f>SUM(F45*3%)*G45</f>
        <v>0</v>
      </c>
      <c r="I45" s="156">
        <f>SUM(F45*5%)*G45</f>
        <v>0</v>
      </c>
      <c r="J45" s="156">
        <f>SUM(I45,H45)</f>
        <v>0</v>
      </c>
    </row>
    <row r="46" spans="1:10" ht="14.25" thickTop="1" thickBot="1" x14ac:dyDescent="0.25">
      <c r="A46" s="13"/>
      <c r="E46" s="13"/>
      <c r="F46" s="13"/>
      <c r="G46" s="13"/>
      <c r="H46" s="13"/>
      <c r="I46" s="13"/>
      <c r="J46" s="13"/>
    </row>
    <row r="47" spans="1:10" ht="14.25" thickTop="1" thickBot="1" x14ac:dyDescent="0.25">
      <c r="A47" s="13"/>
      <c r="B47" s="14" t="s">
        <v>18</v>
      </c>
      <c r="C47" s="14"/>
      <c r="D47" s="13"/>
      <c r="E47" s="13"/>
      <c r="F47" s="13"/>
      <c r="G47" s="13"/>
      <c r="H47" s="156">
        <f>SUM(H41:H45)</f>
        <v>0</v>
      </c>
      <c r="I47" s="156">
        <f>SUM(I41:I45)</f>
        <v>0</v>
      </c>
      <c r="J47" s="156">
        <f>SUM(J41:J45)</f>
        <v>0</v>
      </c>
    </row>
    <row r="48" spans="1:10" ht="14.25" thickTop="1" thickBot="1" x14ac:dyDescent="0.25"/>
    <row r="49" spans="1:10" ht="13.5" thickTop="1" x14ac:dyDescent="0.2">
      <c r="A49" s="13"/>
      <c r="B49" s="190" t="s">
        <v>21</v>
      </c>
      <c r="C49" s="166"/>
      <c r="D49" s="173"/>
      <c r="E49" s="176"/>
      <c r="F49" s="177" t="s">
        <v>15</v>
      </c>
      <c r="G49" s="173"/>
      <c r="H49" s="173" t="s">
        <v>1</v>
      </c>
      <c r="I49" s="173" t="s">
        <v>3</v>
      </c>
      <c r="J49" s="173"/>
    </row>
    <row r="50" spans="1:10" x14ac:dyDescent="0.2">
      <c r="A50" s="13"/>
      <c r="B50" s="167" t="s">
        <v>16</v>
      </c>
      <c r="C50" s="168"/>
      <c r="D50" s="174" t="s">
        <v>0</v>
      </c>
      <c r="E50" s="174" t="s">
        <v>17</v>
      </c>
      <c r="F50" s="178" t="s">
        <v>6</v>
      </c>
      <c r="G50" s="174" t="s">
        <v>5</v>
      </c>
      <c r="H50" s="174" t="s">
        <v>2</v>
      </c>
      <c r="I50" s="174" t="s">
        <v>2</v>
      </c>
      <c r="J50" s="174" t="s">
        <v>4</v>
      </c>
    </row>
    <row r="51" spans="1:10" ht="13.5" thickBot="1" x14ac:dyDescent="0.25">
      <c r="A51" s="13"/>
      <c r="B51" s="169"/>
      <c r="C51" s="170"/>
      <c r="D51" s="175"/>
      <c r="E51" s="175"/>
      <c r="F51" s="179"/>
      <c r="G51" s="175"/>
      <c r="H51" s="180">
        <v>0.03</v>
      </c>
      <c r="I51" s="181">
        <v>0.05</v>
      </c>
      <c r="J51" s="175"/>
    </row>
    <row r="52" spans="1:10" ht="14.25" thickTop="1" thickBot="1" x14ac:dyDescent="0.25">
      <c r="A52" s="150">
        <v>1</v>
      </c>
      <c r="B52" s="151"/>
      <c r="C52" s="151"/>
      <c r="D52" s="152"/>
      <c r="E52" s="153">
        <v>0</v>
      </c>
      <c r="F52" s="154">
        <f>IF(('CAPS (current)'!J88)-E52&gt;0,E52-('CAPS (current)'!J88))+('CAPS (current)'!J88)</f>
        <v>0</v>
      </c>
      <c r="G52" s="155">
        <v>0</v>
      </c>
      <c r="H52" s="156">
        <f>ROUND(SUM(F52*H51)*G52,2)</f>
        <v>0</v>
      </c>
      <c r="I52" s="156">
        <f>SUM(F52*I51)*G52</f>
        <v>0</v>
      </c>
      <c r="J52" s="156">
        <f>SUM(I52,H52)</f>
        <v>0</v>
      </c>
    </row>
    <row r="53" spans="1:10" ht="14.25" thickTop="1" thickBot="1" x14ac:dyDescent="0.25">
      <c r="A53" s="13"/>
      <c r="E53" s="13"/>
      <c r="F53" s="13"/>
      <c r="G53" s="13"/>
      <c r="H53" s="13"/>
      <c r="I53" s="13"/>
      <c r="J53" s="13"/>
    </row>
    <row r="54" spans="1:10" ht="14.25" thickTop="1" thickBot="1" x14ac:dyDescent="0.25">
      <c r="A54" s="13"/>
      <c r="B54" s="14" t="s">
        <v>18</v>
      </c>
      <c r="C54" s="14"/>
      <c r="D54" s="13"/>
      <c r="E54" s="13"/>
      <c r="F54" s="13"/>
      <c r="G54" s="13"/>
      <c r="H54" s="156">
        <f>SUM(H52:H52)</f>
        <v>0</v>
      </c>
      <c r="I54" s="156">
        <f>SUM(I52:I52)</f>
        <v>0</v>
      </c>
      <c r="J54" s="156">
        <f>SUM(J52:J52)</f>
        <v>0</v>
      </c>
    </row>
    <row r="55" spans="1:10" ht="14.25" thickTop="1" thickBot="1" x14ac:dyDescent="0.25"/>
    <row r="56" spans="1:10" ht="14.25" thickTop="1" thickBot="1" x14ac:dyDescent="0.25">
      <c r="B56" s="10" t="s">
        <v>22</v>
      </c>
      <c r="H56" s="230">
        <f>SUM(H25,H36,H47,H54)</f>
        <v>25.67</v>
      </c>
      <c r="I56" s="230">
        <f>SUM(I25,I36,I47,I54)</f>
        <v>42.777999999999999</v>
      </c>
      <c r="J56" s="230">
        <f>SUM(J25,J36,J47,J54)</f>
        <v>68.448000000000008</v>
      </c>
    </row>
    <row r="57" spans="1:10" ht="13.5" thickTop="1" x14ac:dyDescent="0.2"/>
    <row r="59" spans="1:10" x14ac:dyDescent="0.2">
      <c r="A59" s="13"/>
      <c r="B59" s="14" t="s">
        <v>7</v>
      </c>
      <c r="C59" s="20"/>
      <c r="D59" s="13"/>
      <c r="E59" s="19" t="s">
        <v>26</v>
      </c>
      <c r="F59" s="13"/>
      <c r="G59" s="13"/>
      <c r="I59" s="18"/>
      <c r="J59" s="13"/>
    </row>
    <row r="60" spans="1:10" ht="13.5" thickBot="1" x14ac:dyDescent="0.25">
      <c r="A60" s="13"/>
      <c r="B60" s="14"/>
      <c r="C60" s="20"/>
      <c r="D60" s="13"/>
      <c r="E60" s="19"/>
      <c r="F60" s="13"/>
      <c r="G60" s="13"/>
      <c r="I60" s="18"/>
      <c r="J60" s="13"/>
    </row>
    <row r="61" spans="1:10" ht="14.25" thickTop="1" thickBot="1" x14ac:dyDescent="0.25">
      <c r="A61" s="13"/>
      <c r="B61" s="182"/>
      <c r="C61" s="183"/>
      <c r="D61" s="184"/>
      <c r="E61" s="184"/>
      <c r="F61" s="185"/>
      <c r="G61" s="17"/>
      <c r="H61" s="2" t="s">
        <v>130</v>
      </c>
      <c r="I61" s="13"/>
      <c r="J61" s="13"/>
    </row>
    <row r="62" spans="1:10" ht="13.5" thickTop="1" x14ac:dyDescent="0.2">
      <c r="A62" s="13"/>
      <c r="B62" s="3"/>
      <c r="C62" s="3"/>
      <c r="D62" s="2"/>
      <c r="E62" s="2"/>
      <c r="F62" s="2"/>
      <c r="G62" s="13"/>
      <c r="H62" s="13"/>
      <c r="I62" s="13"/>
      <c r="J62" s="13"/>
    </row>
    <row r="63" spans="1:10" x14ac:dyDescent="0.2">
      <c r="A63" s="13"/>
      <c r="B63" s="14" t="s">
        <v>25</v>
      </c>
      <c r="C63" s="3"/>
      <c r="D63" s="2"/>
      <c r="E63" s="2"/>
      <c r="F63" s="2"/>
      <c r="G63" s="13"/>
      <c r="H63" s="13"/>
      <c r="I63" s="13"/>
      <c r="J63" s="13"/>
    </row>
    <row r="64" spans="1:10" ht="13.5" thickBot="1" x14ac:dyDescent="0.25">
      <c r="A64" s="13"/>
      <c r="B64" s="3"/>
      <c r="C64" s="3"/>
      <c r="D64" s="2"/>
      <c r="E64" s="2"/>
      <c r="F64" s="2"/>
      <c r="G64" s="13"/>
      <c r="H64" s="13"/>
      <c r="I64" s="13"/>
      <c r="J64" s="13"/>
    </row>
    <row r="65" spans="1:10" ht="14.25" thickTop="1" thickBot="1" x14ac:dyDescent="0.25">
      <c r="A65" s="13"/>
      <c r="B65" s="186" t="s">
        <v>56</v>
      </c>
      <c r="C65" s="187"/>
      <c r="D65" s="188"/>
      <c r="E65" s="150" t="s">
        <v>24</v>
      </c>
      <c r="F65" s="188"/>
      <c r="G65" s="13"/>
      <c r="H65" s="13"/>
      <c r="I65" s="13"/>
      <c r="J65" s="13"/>
    </row>
    <row r="66" spans="1:10" ht="14.25" thickTop="1" thickBot="1" x14ac:dyDescent="0.25">
      <c r="A66" s="13"/>
      <c r="B66" s="14"/>
      <c r="C66" s="14"/>
      <c r="D66" s="13"/>
      <c r="E66" s="13"/>
      <c r="F66" s="13"/>
      <c r="G66" s="13"/>
      <c r="H66" s="13"/>
      <c r="I66" s="13"/>
      <c r="J66" s="13"/>
    </row>
    <row r="67" spans="1:10" ht="13.5" thickTop="1" x14ac:dyDescent="0.2">
      <c r="A67" s="13"/>
      <c r="B67" s="229" t="s">
        <v>14</v>
      </c>
      <c r="C67" s="166"/>
      <c r="D67" s="173"/>
      <c r="E67" s="176"/>
      <c r="F67" s="177" t="s">
        <v>15</v>
      </c>
      <c r="G67" s="173"/>
      <c r="H67" s="173" t="s">
        <v>1</v>
      </c>
      <c r="I67" s="173" t="s">
        <v>3</v>
      </c>
      <c r="J67" s="173"/>
    </row>
    <row r="68" spans="1:10" x14ac:dyDescent="0.2">
      <c r="A68" s="13"/>
      <c r="B68" s="167" t="s">
        <v>16</v>
      </c>
      <c r="C68" s="168"/>
      <c r="D68" s="174" t="s">
        <v>0</v>
      </c>
      <c r="E68" s="174" t="s">
        <v>23</v>
      </c>
      <c r="F68" s="178" t="s">
        <v>6</v>
      </c>
      <c r="G68" s="174" t="s">
        <v>5</v>
      </c>
      <c r="H68" s="174" t="s">
        <v>2</v>
      </c>
      <c r="I68" s="174" t="s">
        <v>2</v>
      </c>
      <c r="J68" s="174" t="s">
        <v>4</v>
      </c>
    </row>
    <row r="69" spans="1:10" ht="13.5" thickBot="1" x14ac:dyDescent="0.25">
      <c r="A69" s="13"/>
      <c r="B69" s="191"/>
      <c r="C69" s="168"/>
      <c r="D69" s="174"/>
      <c r="E69" s="174"/>
      <c r="F69" s="178"/>
      <c r="G69" s="174"/>
      <c r="H69" s="192">
        <v>0.03</v>
      </c>
      <c r="I69" s="193">
        <v>0.05</v>
      </c>
      <c r="J69" s="174"/>
    </row>
    <row r="70" spans="1:10" ht="14.25" thickTop="1" thickBot="1" x14ac:dyDescent="0.25">
      <c r="A70" s="150">
        <v>1</v>
      </c>
      <c r="B70" s="151"/>
      <c r="C70" s="151"/>
      <c r="D70" s="152"/>
      <c r="E70" s="153">
        <v>0</v>
      </c>
      <c r="F70" s="154">
        <f>IF(('CAPS (current)'!J79)-E70&gt;0,E70-('CAPS (current)'!J79))+('CAPS (current)'!J79)</f>
        <v>0</v>
      </c>
      <c r="G70" s="155">
        <v>0</v>
      </c>
      <c r="H70" s="156">
        <f>ROUND(SUM(F70*H69)*G70,2)</f>
        <v>0</v>
      </c>
      <c r="I70" s="156">
        <f>SUM(F70*I69)*G70</f>
        <v>0</v>
      </c>
      <c r="J70" s="156">
        <f t="shared" ref="J70:J79" si="3">SUM(I70,H70)</f>
        <v>0</v>
      </c>
    </row>
    <row r="71" spans="1:10" ht="14.25" thickTop="1" thickBot="1" x14ac:dyDescent="0.25">
      <c r="A71" s="150">
        <v>2</v>
      </c>
      <c r="B71" s="151"/>
      <c r="C71" s="151"/>
      <c r="D71" s="152"/>
      <c r="E71" s="153">
        <v>0</v>
      </c>
      <c r="F71" s="154">
        <f>IF(('CAPS (current)'!J79)-E71&gt;0,E71-('CAPS (current)'!J79))+('CAPS (current)'!J79)</f>
        <v>0</v>
      </c>
      <c r="G71" s="155">
        <v>0</v>
      </c>
      <c r="H71" s="156">
        <f t="shared" ref="H71:H79" si="4">SUM(F71*3%)*G71</f>
        <v>0</v>
      </c>
      <c r="I71" s="156">
        <f t="shared" ref="I71:I79" si="5">SUM(F71*5%)*G71</f>
        <v>0</v>
      </c>
      <c r="J71" s="156">
        <f t="shared" si="3"/>
        <v>0</v>
      </c>
    </row>
    <row r="72" spans="1:10" ht="14.25" thickTop="1" thickBot="1" x14ac:dyDescent="0.25">
      <c r="A72" s="150">
        <v>3</v>
      </c>
      <c r="B72" s="151"/>
      <c r="C72" s="151"/>
      <c r="D72" s="152"/>
      <c r="E72" s="153">
        <v>0</v>
      </c>
      <c r="F72" s="154">
        <f>IF(('CAPS (current)'!J79)-E72&gt;0,E72-('CAPS (current)'!J79))+('CAPS (current)'!J79)</f>
        <v>0</v>
      </c>
      <c r="G72" s="155">
        <v>0</v>
      </c>
      <c r="H72" s="156">
        <f t="shared" si="4"/>
        <v>0</v>
      </c>
      <c r="I72" s="156">
        <f t="shared" si="5"/>
        <v>0</v>
      </c>
      <c r="J72" s="156">
        <f t="shared" si="3"/>
        <v>0</v>
      </c>
    </row>
    <row r="73" spans="1:10" ht="14.25" thickTop="1" thickBot="1" x14ac:dyDescent="0.25">
      <c r="A73" s="150">
        <v>4</v>
      </c>
      <c r="B73" s="151"/>
      <c r="C73" s="151"/>
      <c r="D73" s="152"/>
      <c r="E73" s="153">
        <v>0</v>
      </c>
      <c r="F73" s="154">
        <f>IF(('CAPS (current)'!J79)-E73&gt;0,E73-('CAPS (current)'!J79))+('CAPS (current)'!J79)</f>
        <v>0</v>
      </c>
      <c r="G73" s="155">
        <v>0</v>
      </c>
      <c r="H73" s="156">
        <f t="shared" si="4"/>
        <v>0</v>
      </c>
      <c r="I73" s="156">
        <f t="shared" si="5"/>
        <v>0</v>
      </c>
      <c r="J73" s="156">
        <f t="shared" si="3"/>
        <v>0</v>
      </c>
    </row>
    <row r="74" spans="1:10" ht="14.25" thickTop="1" thickBot="1" x14ac:dyDescent="0.25">
      <c r="A74" s="150">
        <v>5</v>
      </c>
      <c r="B74" s="157"/>
      <c r="C74" s="157"/>
      <c r="D74" s="158"/>
      <c r="E74" s="153">
        <v>0</v>
      </c>
      <c r="F74" s="154">
        <f>IF(('CAPS (current)'!J79)-E74&gt;0,E74-('CAPS (current)'!J79))+('CAPS (current)'!J79)</f>
        <v>0</v>
      </c>
      <c r="G74" s="155">
        <v>0</v>
      </c>
      <c r="H74" s="156">
        <f t="shared" si="4"/>
        <v>0</v>
      </c>
      <c r="I74" s="156">
        <f t="shared" si="5"/>
        <v>0</v>
      </c>
      <c r="J74" s="156">
        <f t="shared" si="3"/>
        <v>0</v>
      </c>
    </row>
    <row r="75" spans="1:10" ht="14.25" thickTop="1" thickBot="1" x14ac:dyDescent="0.25">
      <c r="A75" s="150">
        <v>6</v>
      </c>
      <c r="B75" s="157"/>
      <c r="C75" s="157"/>
      <c r="D75" s="158"/>
      <c r="E75" s="153">
        <v>0</v>
      </c>
      <c r="F75" s="154">
        <f>IF(('CAPS (current)'!J79)-E75&gt;0,E75-('CAPS (current)'!J79))+('CAPS (current)'!J79)</f>
        <v>0</v>
      </c>
      <c r="G75" s="155">
        <v>0</v>
      </c>
      <c r="H75" s="156">
        <f t="shared" si="4"/>
        <v>0</v>
      </c>
      <c r="I75" s="156">
        <f t="shared" si="5"/>
        <v>0</v>
      </c>
      <c r="J75" s="156">
        <f t="shared" si="3"/>
        <v>0</v>
      </c>
    </row>
    <row r="76" spans="1:10" ht="14.25" thickTop="1" thickBot="1" x14ac:dyDescent="0.25">
      <c r="A76" s="150">
        <v>7</v>
      </c>
      <c r="B76" s="157"/>
      <c r="C76" s="157"/>
      <c r="D76" s="158"/>
      <c r="E76" s="153">
        <v>0</v>
      </c>
      <c r="F76" s="154">
        <f>IF(('CAPS (current)'!J79)-E76&gt;0,E76-('CAPS (current)'!J79))+('CAPS (current)'!J79)</f>
        <v>0</v>
      </c>
      <c r="G76" s="155">
        <v>0</v>
      </c>
      <c r="H76" s="156">
        <f t="shared" si="4"/>
        <v>0</v>
      </c>
      <c r="I76" s="156">
        <f t="shared" si="5"/>
        <v>0</v>
      </c>
      <c r="J76" s="156">
        <f t="shared" si="3"/>
        <v>0</v>
      </c>
    </row>
    <row r="77" spans="1:10" ht="14.25" thickTop="1" thickBot="1" x14ac:dyDescent="0.25">
      <c r="A77" s="150">
        <v>8</v>
      </c>
      <c r="B77" s="157"/>
      <c r="C77" s="157"/>
      <c r="D77" s="158"/>
      <c r="E77" s="153">
        <v>0</v>
      </c>
      <c r="F77" s="154">
        <f>IF(('CAPS (current)'!J79)-E77&gt;0,E77-('CAPS (current)'!J79))+('CAPS (current)'!J79)</f>
        <v>0</v>
      </c>
      <c r="G77" s="155">
        <v>0</v>
      </c>
      <c r="H77" s="156">
        <f t="shared" si="4"/>
        <v>0</v>
      </c>
      <c r="I77" s="156">
        <f t="shared" si="5"/>
        <v>0</v>
      </c>
      <c r="J77" s="156">
        <f t="shared" si="3"/>
        <v>0</v>
      </c>
    </row>
    <row r="78" spans="1:10" ht="14.25" thickTop="1" thickBot="1" x14ac:dyDescent="0.25">
      <c r="A78" s="150">
        <v>9</v>
      </c>
      <c r="B78" s="157"/>
      <c r="C78" s="157"/>
      <c r="D78" s="158"/>
      <c r="E78" s="153">
        <v>0</v>
      </c>
      <c r="F78" s="154">
        <f>IF(('CAPS (current)'!J79)-E78&gt;0,E78-('CAPS (current)'!J79))+('CAPS (current)'!J79)</f>
        <v>0</v>
      </c>
      <c r="G78" s="155">
        <v>0</v>
      </c>
      <c r="H78" s="156">
        <f t="shared" si="4"/>
        <v>0</v>
      </c>
      <c r="I78" s="156">
        <f t="shared" si="5"/>
        <v>0</v>
      </c>
      <c r="J78" s="156">
        <f t="shared" si="3"/>
        <v>0</v>
      </c>
    </row>
    <row r="79" spans="1:10" ht="14.25" thickTop="1" thickBot="1" x14ac:dyDescent="0.25">
      <c r="A79" s="150">
        <v>10</v>
      </c>
      <c r="B79" s="157"/>
      <c r="C79" s="157"/>
      <c r="D79" s="158"/>
      <c r="E79" s="153">
        <v>0</v>
      </c>
      <c r="F79" s="154">
        <f>IF(('CAPS (current)'!J79)-E79&gt;0,E79-('CAPS (current)'!J79))+('CAPS (current)'!J79)</f>
        <v>0</v>
      </c>
      <c r="G79" s="155">
        <v>0</v>
      </c>
      <c r="H79" s="156">
        <f t="shared" si="4"/>
        <v>0</v>
      </c>
      <c r="I79" s="156">
        <f t="shared" si="5"/>
        <v>0</v>
      </c>
      <c r="J79" s="156">
        <f t="shared" si="3"/>
        <v>0</v>
      </c>
    </row>
    <row r="80" spans="1:10" ht="14.25" thickTop="1" thickBot="1" x14ac:dyDescent="0.25">
      <c r="A80" s="13"/>
      <c r="E80" s="13"/>
      <c r="F80" s="13"/>
      <c r="G80" s="13"/>
      <c r="H80" s="13"/>
      <c r="I80" s="13"/>
      <c r="J80" s="13"/>
    </row>
    <row r="81" spans="1:10" ht="14.25" thickTop="1" thickBot="1" x14ac:dyDescent="0.25">
      <c r="A81" s="13"/>
      <c r="B81" s="14" t="s">
        <v>18</v>
      </c>
      <c r="C81" s="14"/>
      <c r="D81" s="13"/>
      <c r="E81" s="13"/>
      <c r="F81" s="13"/>
      <c r="G81" s="13"/>
      <c r="H81" s="156">
        <f>SUM(H70:H79)</f>
        <v>0</v>
      </c>
      <c r="I81" s="156">
        <f>SUM(I70:I79)</f>
        <v>0</v>
      </c>
      <c r="J81" s="156">
        <f>SUM(J70:J79)</f>
        <v>0</v>
      </c>
    </row>
    <row r="82" spans="1:10" ht="14.25" thickTop="1" thickBot="1" x14ac:dyDescent="0.25"/>
    <row r="83" spans="1:10" ht="13.5" thickTop="1" x14ac:dyDescent="0.2">
      <c r="A83" s="13"/>
      <c r="B83" s="165" t="s">
        <v>19</v>
      </c>
      <c r="C83" s="166"/>
      <c r="D83" s="173"/>
      <c r="E83" s="176"/>
      <c r="F83" s="177" t="s">
        <v>15</v>
      </c>
      <c r="G83" s="173"/>
      <c r="H83" s="173" t="s">
        <v>1</v>
      </c>
      <c r="I83" s="173" t="s">
        <v>3</v>
      </c>
      <c r="J83" s="173"/>
    </row>
    <row r="84" spans="1:10" x14ac:dyDescent="0.2">
      <c r="A84" s="13"/>
      <c r="B84" s="167" t="s">
        <v>16</v>
      </c>
      <c r="C84" s="168"/>
      <c r="D84" s="174" t="s">
        <v>0</v>
      </c>
      <c r="E84" s="174" t="s">
        <v>23</v>
      </c>
      <c r="F84" s="178" t="s">
        <v>6</v>
      </c>
      <c r="G84" s="174" t="s">
        <v>5</v>
      </c>
      <c r="H84" s="174" t="s">
        <v>2</v>
      </c>
      <c r="I84" s="174" t="s">
        <v>2</v>
      </c>
      <c r="J84" s="174" t="s">
        <v>4</v>
      </c>
    </row>
    <row r="85" spans="1:10" ht="13.5" thickBot="1" x14ac:dyDescent="0.25">
      <c r="A85" s="13"/>
      <c r="B85" s="191"/>
      <c r="C85" s="168"/>
      <c r="D85" s="174"/>
      <c r="E85" s="174"/>
      <c r="F85" s="178"/>
      <c r="G85" s="174"/>
      <c r="H85" s="192">
        <v>0.03</v>
      </c>
      <c r="I85" s="193">
        <v>0.05</v>
      </c>
      <c r="J85" s="174"/>
    </row>
    <row r="86" spans="1:10" ht="14.25" thickTop="1" thickBot="1" x14ac:dyDescent="0.25">
      <c r="A86" s="150">
        <v>1</v>
      </c>
      <c r="B86" s="151"/>
      <c r="C86" s="151"/>
      <c r="D86" s="152"/>
      <c r="E86" s="153">
        <v>0</v>
      </c>
      <c r="F86" s="154">
        <f>IF(('CAPS (current)'!J80)-E86&gt;0,E86-('CAPS (current)'!J80))+('CAPS (current)'!J80)</f>
        <v>0</v>
      </c>
      <c r="G86" s="155">
        <v>0</v>
      </c>
      <c r="H86" s="156">
        <f>ROUND(SUM(F86*H85)*G86,2)</f>
        <v>0</v>
      </c>
      <c r="I86" s="156">
        <f>SUM(F86*I85)*G86</f>
        <v>0</v>
      </c>
      <c r="J86" s="156">
        <f>SUM(I86,H86)</f>
        <v>0</v>
      </c>
    </row>
    <row r="87" spans="1:10" ht="14.25" thickTop="1" thickBot="1" x14ac:dyDescent="0.25">
      <c r="A87" s="150">
        <v>2</v>
      </c>
      <c r="B87" s="151"/>
      <c r="C87" s="151"/>
      <c r="D87" s="152"/>
      <c r="E87" s="153">
        <v>0</v>
      </c>
      <c r="F87" s="154">
        <f>IF(('CAPS (current)'!J80)-E87&gt;0,E87-('CAPS (current)'!J80))+('CAPS (current)'!J80)</f>
        <v>0</v>
      </c>
      <c r="G87" s="155">
        <v>0</v>
      </c>
      <c r="H87" s="156">
        <f>SUM(F87*3%)*G87</f>
        <v>0</v>
      </c>
      <c r="I87" s="156">
        <f>SUM(F87*5%)*G87</f>
        <v>0</v>
      </c>
      <c r="J87" s="156">
        <f>SUM(I87,H87)</f>
        <v>0</v>
      </c>
    </row>
    <row r="88" spans="1:10" ht="14.25" thickTop="1" thickBot="1" x14ac:dyDescent="0.25">
      <c r="A88" s="150">
        <v>3</v>
      </c>
      <c r="B88" s="151"/>
      <c r="C88" s="151"/>
      <c r="D88" s="152"/>
      <c r="E88" s="153">
        <v>0</v>
      </c>
      <c r="F88" s="154">
        <f>IF(('CAPS (current)'!J80)-E88&gt;0,E88-('CAPS (current)'!J80))+('CAPS (current)'!J80)</f>
        <v>0</v>
      </c>
      <c r="G88" s="155">
        <v>0</v>
      </c>
      <c r="H88" s="156">
        <f>SUM(F88*3%)*G88</f>
        <v>0</v>
      </c>
      <c r="I88" s="156">
        <f>SUM(F88*5%)*G88</f>
        <v>0</v>
      </c>
      <c r="J88" s="156">
        <f>SUM(I88,H88)</f>
        <v>0</v>
      </c>
    </row>
    <row r="89" spans="1:10" ht="14.25" thickTop="1" thickBot="1" x14ac:dyDescent="0.25">
      <c r="A89" s="150">
        <v>4</v>
      </c>
      <c r="B89" s="151"/>
      <c r="C89" s="151"/>
      <c r="D89" s="152"/>
      <c r="E89" s="153">
        <v>0</v>
      </c>
      <c r="F89" s="154">
        <f>IF(('CAPS (current)'!J80)-E89&gt;0,E89-('CAPS (current)'!J80))+('CAPS (current)'!J80)</f>
        <v>0</v>
      </c>
      <c r="G89" s="155">
        <v>0</v>
      </c>
      <c r="H89" s="156">
        <f>SUM(F89*3%)*G89</f>
        <v>0</v>
      </c>
      <c r="I89" s="156">
        <f>SUM(F89*5%)*G89</f>
        <v>0</v>
      </c>
      <c r="J89" s="156">
        <f>SUM(I89,H89)</f>
        <v>0</v>
      </c>
    </row>
    <row r="90" spans="1:10" ht="14.25" thickTop="1" thickBot="1" x14ac:dyDescent="0.25">
      <c r="A90" s="150">
        <v>5</v>
      </c>
      <c r="B90" s="157"/>
      <c r="C90" s="157"/>
      <c r="D90" s="158"/>
      <c r="E90" s="153">
        <v>0</v>
      </c>
      <c r="F90" s="154">
        <f>IF(('CAPS (current)'!J80)-E90&gt;0,E90-('CAPS (current)'!J80))+('CAPS (current)'!J80)</f>
        <v>0</v>
      </c>
      <c r="G90" s="155">
        <v>0</v>
      </c>
      <c r="H90" s="156">
        <f>SUM(F90*3%)*G90</f>
        <v>0</v>
      </c>
      <c r="I90" s="156">
        <f>SUM(F90*5%)*G90</f>
        <v>0</v>
      </c>
      <c r="J90" s="156">
        <f>SUM(I90,H90)</f>
        <v>0</v>
      </c>
    </row>
    <row r="91" spans="1:10" ht="14.25" thickTop="1" thickBot="1" x14ac:dyDescent="0.25">
      <c r="A91" s="13"/>
      <c r="E91" s="13"/>
      <c r="F91" s="13"/>
      <c r="G91" s="13"/>
      <c r="H91" s="13"/>
      <c r="I91" s="13"/>
      <c r="J91" s="13"/>
    </row>
    <row r="92" spans="1:10" ht="14.25" thickTop="1" thickBot="1" x14ac:dyDescent="0.25">
      <c r="A92" s="13"/>
      <c r="B92" s="14" t="s">
        <v>18</v>
      </c>
      <c r="C92" s="14"/>
      <c r="D92" s="13"/>
      <c r="E92" s="13"/>
      <c r="F92" s="13"/>
      <c r="G92" s="13"/>
      <c r="H92" s="156">
        <f>SUM(H86:H90)</f>
        <v>0</v>
      </c>
      <c r="I92" s="156">
        <f>SUM(I86:I90)</f>
        <v>0</v>
      </c>
      <c r="J92" s="156">
        <f>SUM(J86:J90)</f>
        <v>0</v>
      </c>
    </row>
    <row r="93" spans="1:10" ht="14.25" thickTop="1" thickBot="1" x14ac:dyDescent="0.25"/>
    <row r="94" spans="1:10" ht="13.5" thickTop="1" x14ac:dyDescent="0.2">
      <c r="A94" s="13"/>
      <c r="B94" s="189" t="s">
        <v>20</v>
      </c>
      <c r="C94" s="166"/>
      <c r="D94" s="173"/>
      <c r="E94" s="176"/>
      <c r="F94" s="177" t="s">
        <v>15</v>
      </c>
      <c r="G94" s="173"/>
      <c r="H94" s="173" t="s">
        <v>1</v>
      </c>
      <c r="I94" s="173" t="s">
        <v>3</v>
      </c>
      <c r="J94" s="173"/>
    </row>
    <row r="95" spans="1:10" x14ac:dyDescent="0.2">
      <c r="A95" s="13"/>
      <c r="B95" s="167" t="s">
        <v>16</v>
      </c>
      <c r="C95" s="168"/>
      <c r="D95" s="174" t="s">
        <v>0</v>
      </c>
      <c r="E95" s="174" t="s">
        <v>23</v>
      </c>
      <c r="F95" s="178" t="s">
        <v>6</v>
      </c>
      <c r="G95" s="174" t="s">
        <v>5</v>
      </c>
      <c r="H95" s="174" t="s">
        <v>2</v>
      </c>
      <c r="I95" s="174" t="s">
        <v>2</v>
      </c>
      <c r="J95" s="174" t="s">
        <v>4</v>
      </c>
    </row>
    <row r="96" spans="1:10" ht="13.5" thickBot="1" x14ac:dyDescent="0.25">
      <c r="A96" s="13"/>
      <c r="B96" s="191"/>
      <c r="C96" s="168"/>
      <c r="D96" s="174"/>
      <c r="E96" s="174"/>
      <c r="F96" s="178"/>
      <c r="G96" s="174"/>
      <c r="H96" s="192">
        <v>0.03</v>
      </c>
      <c r="I96" s="193">
        <v>0.05</v>
      </c>
      <c r="J96" s="174"/>
    </row>
    <row r="97" spans="1:10" ht="14.25" thickTop="1" thickBot="1" x14ac:dyDescent="0.25">
      <c r="A97" s="150">
        <v>1</v>
      </c>
      <c r="B97" s="151"/>
      <c r="C97" s="151"/>
      <c r="D97" s="152"/>
      <c r="E97" s="153">
        <v>0</v>
      </c>
      <c r="F97" s="154">
        <f>IF(('CAPS (current)'!J81)-E97&gt;0,E97-('CAPS (current)'!J81))+('CAPS (current)'!J81)</f>
        <v>0</v>
      </c>
      <c r="G97" s="155">
        <v>0</v>
      </c>
      <c r="H97" s="156">
        <f>ROUND(SUM(F97*H96)*G97,2)</f>
        <v>0</v>
      </c>
      <c r="I97" s="156">
        <f>SUM(F97*I96)*G97</f>
        <v>0</v>
      </c>
      <c r="J97" s="156">
        <f>SUM(I97,H97)</f>
        <v>0</v>
      </c>
    </row>
    <row r="98" spans="1:10" ht="14.25" thickTop="1" thickBot="1" x14ac:dyDescent="0.25">
      <c r="A98" s="150">
        <v>2</v>
      </c>
      <c r="B98" s="151"/>
      <c r="C98" s="151"/>
      <c r="D98" s="152"/>
      <c r="E98" s="153">
        <v>0</v>
      </c>
      <c r="F98" s="154">
        <f>IF(('CAPS (current)'!J81)-E98&gt;0,E98-('CAPS (current)'!J81))+('CAPS (current)'!J81)</f>
        <v>0</v>
      </c>
      <c r="G98" s="155">
        <v>0</v>
      </c>
      <c r="H98" s="156">
        <f>SUM(F98*3%)*G98</f>
        <v>0</v>
      </c>
      <c r="I98" s="156">
        <f>SUM(F98*5%)*G98</f>
        <v>0</v>
      </c>
      <c r="J98" s="156">
        <f>SUM(I98,H98)</f>
        <v>0</v>
      </c>
    </row>
    <row r="99" spans="1:10" ht="14.25" thickTop="1" thickBot="1" x14ac:dyDescent="0.25">
      <c r="A99" s="150">
        <v>3</v>
      </c>
      <c r="B99" s="151"/>
      <c r="C99" s="151"/>
      <c r="D99" s="152"/>
      <c r="E99" s="153">
        <v>0</v>
      </c>
      <c r="F99" s="154">
        <f>IF(('CAPS (current)'!J81)-E99&gt;0,E99-('CAPS (current)'!J81))+('CAPS (current)'!J81)</f>
        <v>0</v>
      </c>
      <c r="G99" s="155">
        <v>0</v>
      </c>
      <c r="H99" s="156">
        <f>SUM(F99*3%)*G99</f>
        <v>0</v>
      </c>
      <c r="I99" s="156">
        <f>SUM(F99*5%)*G99</f>
        <v>0</v>
      </c>
      <c r="J99" s="156">
        <f>SUM(I99,H99)</f>
        <v>0</v>
      </c>
    </row>
    <row r="100" spans="1:10" ht="14.25" thickTop="1" thickBot="1" x14ac:dyDescent="0.25">
      <c r="A100" s="150">
        <v>4</v>
      </c>
      <c r="B100" s="151"/>
      <c r="C100" s="151"/>
      <c r="D100" s="152"/>
      <c r="E100" s="153">
        <v>0</v>
      </c>
      <c r="F100" s="154">
        <f>IF(('CAPS (current)'!J81)-E100&gt;0,E100-('CAPS (current)'!J81))+('CAPS (current)'!J81)</f>
        <v>0</v>
      </c>
      <c r="G100" s="155">
        <v>0</v>
      </c>
      <c r="H100" s="156">
        <f>SUM(F100*3%)*G100</f>
        <v>0</v>
      </c>
      <c r="I100" s="156">
        <f>SUM(F100*5%)*G100</f>
        <v>0</v>
      </c>
      <c r="J100" s="156">
        <f>SUM(I100,H100)</f>
        <v>0</v>
      </c>
    </row>
    <row r="101" spans="1:10" ht="14.25" thickTop="1" thickBot="1" x14ac:dyDescent="0.25">
      <c r="A101" s="150">
        <v>5</v>
      </c>
      <c r="B101" s="157"/>
      <c r="C101" s="157"/>
      <c r="D101" s="158"/>
      <c r="E101" s="153">
        <v>0</v>
      </c>
      <c r="F101" s="154">
        <f>IF(('CAPS (current)'!J81)-E101&gt;0,E101-('CAPS (current)'!J81))+('CAPS (current)'!J81)</f>
        <v>0</v>
      </c>
      <c r="G101" s="155">
        <v>0</v>
      </c>
      <c r="H101" s="156">
        <f>SUM(F101*3%)*G101</f>
        <v>0</v>
      </c>
      <c r="I101" s="156">
        <f>SUM(F101*5%)*G101</f>
        <v>0</v>
      </c>
      <c r="J101" s="156">
        <f>SUM(I101,H101)</f>
        <v>0</v>
      </c>
    </row>
    <row r="102" spans="1:10" ht="14.25" thickTop="1" thickBot="1" x14ac:dyDescent="0.25">
      <c r="A102" s="13"/>
      <c r="E102" s="13"/>
      <c r="F102" s="13"/>
      <c r="G102" s="13"/>
      <c r="H102" s="13"/>
      <c r="I102" s="13"/>
      <c r="J102" s="13"/>
    </row>
    <row r="103" spans="1:10" ht="14.25" thickTop="1" thickBot="1" x14ac:dyDescent="0.25">
      <c r="A103" s="13"/>
      <c r="B103" s="14" t="s">
        <v>18</v>
      </c>
      <c r="C103" s="14"/>
      <c r="D103" s="13"/>
      <c r="E103" s="13"/>
      <c r="F103" s="13"/>
      <c r="G103" s="13"/>
      <c r="H103" s="156">
        <f>SUM(H97:H101)</f>
        <v>0</v>
      </c>
      <c r="I103" s="156">
        <f>SUM(I97:I101)</f>
        <v>0</v>
      </c>
      <c r="J103" s="156">
        <f>SUM(J97:J101)</f>
        <v>0</v>
      </c>
    </row>
    <row r="104" spans="1:10" ht="14.25" thickTop="1" thickBot="1" x14ac:dyDescent="0.25"/>
    <row r="105" spans="1:10" ht="13.5" thickTop="1" x14ac:dyDescent="0.2">
      <c r="A105" s="13"/>
      <c r="B105" s="190" t="s">
        <v>21</v>
      </c>
      <c r="C105" s="166"/>
      <c r="D105" s="173"/>
      <c r="E105" s="176"/>
      <c r="F105" s="177" t="s">
        <v>15</v>
      </c>
      <c r="G105" s="173"/>
      <c r="H105" s="173" t="s">
        <v>1</v>
      </c>
      <c r="I105" s="173" t="s">
        <v>3</v>
      </c>
      <c r="J105" s="173"/>
    </row>
    <row r="106" spans="1:10" x14ac:dyDescent="0.2">
      <c r="A106" s="13"/>
      <c r="B106" s="167" t="s">
        <v>16</v>
      </c>
      <c r="C106" s="168"/>
      <c r="D106" s="174" t="s">
        <v>0</v>
      </c>
      <c r="E106" s="174" t="s">
        <v>23</v>
      </c>
      <c r="F106" s="178" t="s">
        <v>6</v>
      </c>
      <c r="G106" s="174" t="s">
        <v>5</v>
      </c>
      <c r="H106" s="174" t="s">
        <v>2</v>
      </c>
      <c r="I106" s="174" t="s">
        <v>2</v>
      </c>
      <c r="J106" s="174" t="s">
        <v>4</v>
      </c>
    </row>
    <row r="107" spans="1:10" ht="13.5" thickBot="1" x14ac:dyDescent="0.25">
      <c r="A107" s="13"/>
      <c r="B107" s="169"/>
      <c r="C107" s="170"/>
      <c r="D107" s="175"/>
      <c r="E107" s="175"/>
      <c r="F107" s="179"/>
      <c r="G107" s="175"/>
      <c r="H107" s="180">
        <v>0.03</v>
      </c>
      <c r="I107" s="181">
        <v>0.05</v>
      </c>
      <c r="J107" s="175"/>
    </row>
    <row r="108" spans="1:10" ht="14.25" thickTop="1" thickBot="1" x14ac:dyDescent="0.25">
      <c r="A108" s="150">
        <v>1</v>
      </c>
      <c r="B108" s="151"/>
      <c r="C108" s="151"/>
      <c r="D108" s="152"/>
      <c r="E108" s="153">
        <v>0</v>
      </c>
      <c r="F108" s="154">
        <f>IF(('CAPS (current)'!J82)-E108&gt;0,E108-('CAPS (current)'!J82))+('CAPS (current)'!J82)</f>
        <v>0</v>
      </c>
      <c r="G108" s="155">
        <v>0</v>
      </c>
      <c r="H108" s="156">
        <f>ROUND(SUM(F108*H107)*G108,2)</f>
        <v>0</v>
      </c>
      <c r="I108" s="156">
        <f>SUM(F108*I107)*G108</f>
        <v>0</v>
      </c>
      <c r="J108" s="156">
        <f>SUM(I108,H108)</f>
        <v>0</v>
      </c>
    </row>
    <row r="109" spans="1:10" ht="14.25" thickTop="1" thickBot="1" x14ac:dyDescent="0.25">
      <c r="A109" s="13"/>
      <c r="E109" s="13"/>
      <c r="F109" s="13"/>
      <c r="G109" s="13"/>
      <c r="H109" s="13"/>
      <c r="I109" s="13"/>
      <c r="J109" s="13"/>
    </row>
    <row r="110" spans="1:10" ht="14.25" thickTop="1" thickBot="1" x14ac:dyDescent="0.25">
      <c r="A110" s="13"/>
      <c r="B110" s="14" t="s">
        <v>18</v>
      </c>
      <c r="C110" s="14"/>
      <c r="D110" s="13"/>
      <c r="E110" s="13"/>
      <c r="F110" s="13"/>
      <c r="G110" s="13"/>
      <c r="H110" s="156">
        <f>SUM(H108:H108)</f>
        <v>0</v>
      </c>
      <c r="I110" s="156">
        <f>SUM(I108:I108)</f>
        <v>0</v>
      </c>
      <c r="J110" s="156">
        <f>SUM(J108:J108)</f>
        <v>0</v>
      </c>
    </row>
    <row r="111" spans="1:10" ht="14.25" thickTop="1" thickBot="1" x14ac:dyDescent="0.25"/>
    <row r="112" spans="1:10" ht="14.25" thickTop="1" thickBot="1" x14ac:dyDescent="0.25">
      <c r="B112" s="10" t="s">
        <v>22</v>
      </c>
      <c r="H112" s="230">
        <f>SUM(H81,H92,H103,H110)</f>
        <v>0</v>
      </c>
      <c r="I112" s="230">
        <f>SUM(I81,I92,I103,I110)</f>
        <v>0</v>
      </c>
      <c r="J112" s="230">
        <f>SUM(J81,J92,J103,J110)</f>
        <v>0</v>
      </c>
    </row>
    <row r="113" ht="13.5" thickTop="1" x14ac:dyDescent="0.2"/>
  </sheetData>
  <pageMargins left="0.75" right="0.75" top="1" bottom="1" header="0.5" footer="0.5"/>
  <pageSetup scale="8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B5E33"/>
  </sheetPr>
  <dimension ref="A1:L113"/>
  <sheetViews>
    <sheetView zoomScaleNormal="100" workbookViewId="0">
      <selection activeCell="H15" sqref="H15"/>
    </sheetView>
  </sheetViews>
  <sheetFormatPr defaultColWidth="9.140625" defaultRowHeight="12.75" x14ac:dyDescent="0.2"/>
  <cols>
    <col min="1" max="1" width="5.7109375" style="11" customWidth="1"/>
    <col min="2" max="2" width="23.140625" style="10" customWidth="1"/>
    <col min="3" max="3" width="5.7109375" style="10" customWidth="1"/>
    <col min="4" max="5" width="15.7109375" style="11" customWidth="1"/>
    <col min="6" max="6" width="16.42578125" style="11" customWidth="1"/>
    <col min="7" max="9" width="15.7109375" style="11" customWidth="1"/>
    <col min="10" max="10" width="10.7109375" style="11" customWidth="1"/>
    <col min="11" max="16384" width="9.140625" style="10"/>
  </cols>
  <sheetData>
    <row r="1" spans="1:12" x14ac:dyDescent="0.2">
      <c r="A1" s="13"/>
      <c r="B1" s="14" t="s">
        <v>29</v>
      </c>
      <c r="C1" s="14"/>
      <c r="D1" s="22" t="s">
        <v>30</v>
      </c>
      <c r="E1" s="9"/>
      <c r="H1" s="8" t="s">
        <v>65</v>
      </c>
      <c r="I1" s="8" t="s">
        <v>131</v>
      </c>
      <c r="J1" s="13"/>
    </row>
    <row r="2" spans="1:12" x14ac:dyDescent="0.2">
      <c r="A2" s="13"/>
      <c r="B2" s="14"/>
      <c r="C2" s="14"/>
      <c r="D2" s="13"/>
      <c r="E2" s="13"/>
      <c r="F2" s="13"/>
      <c r="G2" s="13"/>
      <c r="H2" s="13"/>
      <c r="I2" s="13"/>
      <c r="J2" s="13"/>
    </row>
    <row r="3" spans="1:12" x14ac:dyDescent="0.2">
      <c r="A3" s="13"/>
      <c r="B3" s="14" t="s">
        <v>7</v>
      </c>
      <c r="C3" s="20"/>
      <c r="D3" s="13"/>
      <c r="E3" s="19" t="s">
        <v>57</v>
      </c>
      <c r="F3" s="13"/>
      <c r="G3" s="13"/>
      <c r="I3" s="18"/>
      <c r="J3" s="13"/>
    </row>
    <row r="4" spans="1:12" ht="13.5" thickBot="1" x14ac:dyDescent="0.25">
      <c r="A4" s="13"/>
      <c r="B4" s="14"/>
      <c r="C4" s="14"/>
      <c r="D4" s="13"/>
      <c r="E4" s="13"/>
      <c r="F4" s="13"/>
      <c r="G4" s="13"/>
      <c r="H4" s="13"/>
      <c r="I4" s="13"/>
      <c r="J4" s="13"/>
    </row>
    <row r="5" spans="1:12" ht="14.25" thickTop="1" thickBot="1" x14ac:dyDescent="0.25">
      <c r="A5" s="13"/>
      <c r="B5" s="182"/>
      <c r="C5" s="183"/>
      <c r="D5" s="184"/>
      <c r="E5" s="184"/>
      <c r="F5" s="185"/>
      <c r="G5" s="13"/>
      <c r="H5" s="2" t="s">
        <v>130</v>
      </c>
      <c r="I5" s="13"/>
      <c r="J5" s="13"/>
    </row>
    <row r="6" spans="1:12" ht="13.5" thickTop="1" x14ac:dyDescent="0.2">
      <c r="A6" s="13"/>
      <c r="B6" s="3"/>
      <c r="C6" s="3"/>
      <c r="D6" s="2"/>
      <c r="E6" s="2"/>
      <c r="F6" s="2"/>
      <c r="G6" s="13"/>
      <c r="H6" s="13"/>
      <c r="I6" s="13"/>
      <c r="J6" s="13"/>
    </row>
    <row r="7" spans="1:12" x14ac:dyDescent="0.2">
      <c r="A7" s="13"/>
      <c r="B7" s="14" t="s">
        <v>25</v>
      </c>
      <c r="C7" s="3"/>
      <c r="D7" s="2"/>
      <c r="E7" s="2"/>
      <c r="F7" s="2"/>
      <c r="G7" s="13"/>
      <c r="H7" s="13"/>
      <c r="I7" s="13"/>
      <c r="J7" s="13"/>
    </row>
    <row r="8" spans="1:12" ht="13.5" thickBot="1" x14ac:dyDescent="0.25">
      <c r="A8" s="13"/>
      <c r="B8" s="3"/>
      <c r="C8" s="3"/>
      <c r="D8" s="2"/>
      <c r="E8" s="2"/>
      <c r="F8" s="2"/>
      <c r="G8" s="13"/>
      <c r="H8" s="13"/>
      <c r="I8" s="13"/>
      <c r="J8" s="13"/>
    </row>
    <row r="9" spans="1:12" ht="14.25" thickTop="1" thickBot="1" x14ac:dyDescent="0.25">
      <c r="A9" s="13"/>
      <c r="B9" s="186" t="s">
        <v>56</v>
      </c>
      <c r="C9" s="187"/>
      <c r="D9" s="188"/>
      <c r="E9" s="150" t="s">
        <v>24</v>
      </c>
      <c r="F9" s="188"/>
      <c r="G9" s="13"/>
      <c r="H9" s="13"/>
      <c r="I9" s="13"/>
      <c r="J9" s="13"/>
    </row>
    <row r="10" spans="1:12" ht="14.25" thickTop="1" thickBot="1" x14ac:dyDescent="0.25">
      <c r="A10" s="13"/>
      <c r="B10" s="14"/>
      <c r="C10" s="14"/>
      <c r="D10" s="13"/>
      <c r="E10" s="13"/>
      <c r="F10" s="13"/>
      <c r="G10" s="13"/>
      <c r="H10" s="13"/>
      <c r="I10" s="13"/>
      <c r="J10" s="13"/>
    </row>
    <row r="11" spans="1:12" ht="13.5" thickTop="1" x14ac:dyDescent="0.2">
      <c r="A11" s="13"/>
      <c r="B11" s="229" t="s">
        <v>14</v>
      </c>
      <c r="C11" s="166"/>
      <c r="D11" s="173"/>
      <c r="E11" s="176"/>
      <c r="F11" s="177" t="s">
        <v>15</v>
      </c>
      <c r="G11" s="173"/>
      <c r="H11" s="234" t="s">
        <v>1</v>
      </c>
      <c r="I11" s="173" t="s">
        <v>3</v>
      </c>
      <c r="J11" s="236"/>
    </row>
    <row r="12" spans="1:12" x14ac:dyDescent="0.2">
      <c r="A12" s="13"/>
      <c r="B12" s="167" t="s">
        <v>16</v>
      </c>
      <c r="C12" s="168"/>
      <c r="D12" s="174" t="s">
        <v>0</v>
      </c>
      <c r="E12" s="174" t="s">
        <v>17</v>
      </c>
      <c r="F12" s="178" t="s">
        <v>6</v>
      </c>
      <c r="G12" s="174" t="s">
        <v>5</v>
      </c>
      <c r="H12" s="167" t="s">
        <v>2</v>
      </c>
      <c r="I12" s="174" t="s">
        <v>2</v>
      </c>
      <c r="J12" s="233" t="s">
        <v>4</v>
      </c>
    </row>
    <row r="13" spans="1:12" ht="13.5" thickBot="1" x14ac:dyDescent="0.25">
      <c r="A13" s="13"/>
      <c r="B13" s="232"/>
      <c r="C13" s="170"/>
      <c r="D13" s="175"/>
      <c r="E13" s="175"/>
      <c r="F13" s="179"/>
      <c r="G13" s="175"/>
      <c r="H13" s="235">
        <v>0.03</v>
      </c>
      <c r="I13" s="181">
        <v>0.05</v>
      </c>
      <c r="J13" s="237"/>
    </row>
    <row r="14" spans="1:12" ht="14.25" thickTop="1" thickBot="1" x14ac:dyDescent="0.25">
      <c r="A14" s="150">
        <v>1</v>
      </c>
      <c r="B14" s="159"/>
      <c r="C14" s="159"/>
      <c r="D14" s="160"/>
      <c r="E14" s="161">
        <v>1920</v>
      </c>
      <c r="F14" s="162">
        <f>IF(('CAPS (current)'!J98)-E14&gt;0,E14-('CAPS (current)'!J98))+('CAPS (current)'!J98)</f>
        <v>824.85</v>
      </c>
      <c r="G14" s="163">
        <v>1</v>
      </c>
      <c r="H14" s="164">
        <v>0</v>
      </c>
      <c r="I14" s="164">
        <f>SUM(F14*I13)*G14</f>
        <v>41.242500000000007</v>
      </c>
      <c r="J14" s="164">
        <f t="shared" ref="J14:J23" si="0">SUM(I14,H14)</f>
        <v>41.242500000000007</v>
      </c>
    </row>
    <row r="15" spans="1:12" ht="14.25" thickTop="1" thickBot="1" x14ac:dyDescent="0.25">
      <c r="A15" s="150">
        <v>2</v>
      </c>
      <c r="B15" s="151"/>
      <c r="C15" s="151"/>
      <c r="D15" s="152"/>
      <c r="E15" s="153">
        <v>0</v>
      </c>
      <c r="F15" s="154">
        <f>IF(('CAPS (current)'!J98)-E15&gt;0,E15-('CAPS (current)'!J98))+('CAPS (current)'!J98)</f>
        <v>0</v>
      </c>
      <c r="G15" s="155">
        <v>0</v>
      </c>
      <c r="H15" s="156">
        <f t="shared" ref="H15:H23" si="1">SUM(F15*3%)*G15</f>
        <v>0</v>
      </c>
      <c r="I15" s="156">
        <f t="shared" ref="I15:I23" si="2">SUM(F15*5%)*G15</f>
        <v>0</v>
      </c>
      <c r="J15" s="156">
        <f t="shared" si="0"/>
        <v>0</v>
      </c>
      <c r="L15" s="231"/>
    </row>
    <row r="16" spans="1:12" ht="14.25" thickTop="1" thickBot="1" x14ac:dyDescent="0.25">
      <c r="A16" s="150">
        <v>3</v>
      </c>
      <c r="B16" s="151"/>
      <c r="C16" s="151"/>
      <c r="D16" s="152"/>
      <c r="E16" s="153">
        <v>0</v>
      </c>
      <c r="F16" s="154">
        <f>IF(('CAPS (current)'!J98)-E16&gt;0,E16-('CAPS (current)'!J98))+('CAPS (current)'!J98)</f>
        <v>0</v>
      </c>
      <c r="G16" s="155">
        <v>0</v>
      </c>
      <c r="H16" s="156">
        <f t="shared" si="1"/>
        <v>0</v>
      </c>
      <c r="I16" s="156">
        <f t="shared" si="2"/>
        <v>0</v>
      </c>
      <c r="J16" s="156">
        <f t="shared" si="0"/>
        <v>0</v>
      </c>
    </row>
    <row r="17" spans="1:10" ht="14.25" thickTop="1" thickBot="1" x14ac:dyDescent="0.25">
      <c r="A17" s="150">
        <v>4</v>
      </c>
      <c r="B17" s="151"/>
      <c r="C17" s="151"/>
      <c r="D17" s="152"/>
      <c r="E17" s="153">
        <v>0</v>
      </c>
      <c r="F17" s="154">
        <f>IF(('CAPS (current)'!J98)-E17&gt;0,E17-('CAPS (current)'!J98))+('CAPS (current)'!J98)</f>
        <v>0</v>
      </c>
      <c r="G17" s="155">
        <v>0</v>
      </c>
      <c r="H17" s="156">
        <f t="shared" si="1"/>
        <v>0</v>
      </c>
      <c r="I17" s="156">
        <f t="shared" si="2"/>
        <v>0</v>
      </c>
      <c r="J17" s="156">
        <f t="shared" si="0"/>
        <v>0</v>
      </c>
    </row>
    <row r="18" spans="1:10" ht="14.25" thickTop="1" thickBot="1" x14ac:dyDescent="0.25">
      <c r="A18" s="150">
        <v>5</v>
      </c>
      <c r="B18" s="157"/>
      <c r="C18" s="157"/>
      <c r="D18" s="158"/>
      <c r="E18" s="153">
        <v>0</v>
      </c>
      <c r="F18" s="154">
        <f>IF(('CAPS (current)'!J98)-E18&gt;0,E18-('CAPS (current)'!J98))+('CAPS (current)'!J98)</f>
        <v>0</v>
      </c>
      <c r="G18" s="155">
        <v>0</v>
      </c>
      <c r="H18" s="156">
        <f t="shared" si="1"/>
        <v>0</v>
      </c>
      <c r="I18" s="156">
        <f t="shared" si="2"/>
        <v>0</v>
      </c>
      <c r="J18" s="156">
        <f t="shared" si="0"/>
        <v>0</v>
      </c>
    </row>
    <row r="19" spans="1:10" ht="14.25" thickTop="1" thickBot="1" x14ac:dyDescent="0.25">
      <c r="A19" s="150">
        <v>6</v>
      </c>
      <c r="B19" s="157"/>
      <c r="C19" s="157"/>
      <c r="D19" s="158"/>
      <c r="E19" s="153">
        <v>0</v>
      </c>
      <c r="F19" s="154">
        <f>IF(('CAPS (current)'!J98)-E19&gt;0,E19-('CAPS (current)'!J98))+('CAPS (current)'!J98)</f>
        <v>0</v>
      </c>
      <c r="G19" s="155">
        <v>0</v>
      </c>
      <c r="H19" s="156">
        <f t="shared" si="1"/>
        <v>0</v>
      </c>
      <c r="I19" s="156">
        <f t="shared" si="2"/>
        <v>0</v>
      </c>
      <c r="J19" s="156">
        <f t="shared" si="0"/>
        <v>0</v>
      </c>
    </row>
    <row r="20" spans="1:10" ht="14.25" thickTop="1" thickBot="1" x14ac:dyDescent="0.25">
      <c r="A20" s="150">
        <v>7</v>
      </c>
      <c r="B20" s="157"/>
      <c r="C20" s="157"/>
      <c r="D20" s="158"/>
      <c r="E20" s="153">
        <v>0</v>
      </c>
      <c r="F20" s="154">
        <f>IF(('CAPS (current)'!J98)-E20&gt;0,E20-('CAPS (current)'!J98))+('CAPS (current)'!J98)</f>
        <v>0</v>
      </c>
      <c r="G20" s="155">
        <v>0</v>
      </c>
      <c r="H20" s="156">
        <f t="shared" si="1"/>
        <v>0</v>
      </c>
      <c r="I20" s="156">
        <f t="shared" si="2"/>
        <v>0</v>
      </c>
      <c r="J20" s="156">
        <f t="shared" si="0"/>
        <v>0</v>
      </c>
    </row>
    <row r="21" spans="1:10" ht="14.25" thickTop="1" thickBot="1" x14ac:dyDescent="0.25">
      <c r="A21" s="150">
        <v>8</v>
      </c>
      <c r="B21" s="157"/>
      <c r="C21" s="157"/>
      <c r="D21" s="158"/>
      <c r="E21" s="153">
        <v>0</v>
      </c>
      <c r="F21" s="154">
        <f>IF(('CAPS (current)'!J98)-E21&gt;0,E21-('CAPS (current)'!J98))+('CAPS (current)'!J98)</f>
        <v>0</v>
      </c>
      <c r="G21" s="155">
        <v>0</v>
      </c>
      <c r="H21" s="156">
        <f t="shared" si="1"/>
        <v>0</v>
      </c>
      <c r="I21" s="156">
        <f t="shared" si="2"/>
        <v>0</v>
      </c>
      <c r="J21" s="156">
        <f t="shared" si="0"/>
        <v>0</v>
      </c>
    </row>
    <row r="22" spans="1:10" ht="14.25" thickTop="1" thickBot="1" x14ac:dyDescent="0.25">
      <c r="A22" s="150">
        <v>9</v>
      </c>
      <c r="B22" s="157"/>
      <c r="C22" s="157"/>
      <c r="D22" s="158"/>
      <c r="E22" s="153">
        <v>0</v>
      </c>
      <c r="F22" s="154">
        <f>IF(('CAPS (current)'!J98)-E22&gt;0,E22-('CAPS (current)'!J98))+('CAPS (current)'!J98)</f>
        <v>0</v>
      </c>
      <c r="G22" s="155">
        <v>0</v>
      </c>
      <c r="H22" s="156">
        <f t="shared" si="1"/>
        <v>0</v>
      </c>
      <c r="I22" s="156">
        <f t="shared" si="2"/>
        <v>0</v>
      </c>
      <c r="J22" s="156">
        <f t="shared" si="0"/>
        <v>0</v>
      </c>
    </row>
    <row r="23" spans="1:10" ht="14.25" thickTop="1" thickBot="1" x14ac:dyDescent="0.25">
      <c r="A23" s="150">
        <v>10</v>
      </c>
      <c r="B23" s="157"/>
      <c r="C23" s="157"/>
      <c r="D23" s="158"/>
      <c r="E23" s="153">
        <v>0</v>
      </c>
      <c r="F23" s="154">
        <f>IF(('CAPS (current)'!J98)-E23&gt;0,E23-('CAPS (current)'!J98))+('CAPS (current)'!J98)</f>
        <v>0</v>
      </c>
      <c r="G23" s="155">
        <v>0</v>
      </c>
      <c r="H23" s="156">
        <f t="shared" si="1"/>
        <v>0</v>
      </c>
      <c r="I23" s="156">
        <f t="shared" si="2"/>
        <v>0</v>
      </c>
      <c r="J23" s="156">
        <f t="shared" si="0"/>
        <v>0</v>
      </c>
    </row>
    <row r="24" spans="1:10" ht="14.25" thickTop="1" thickBot="1" x14ac:dyDescent="0.25">
      <c r="A24" s="13"/>
      <c r="E24" s="13"/>
      <c r="F24" s="13"/>
      <c r="G24" s="13"/>
      <c r="H24" s="13"/>
      <c r="I24" s="13"/>
      <c r="J24" s="13"/>
    </row>
    <row r="25" spans="1:10" ht="14.25" thickTop="1" thickBot="1" x14ac:dyDescent="0.25">
      <c r="A25" s="13"/>
      <c r="B25" s="14" t="s">
        <v>18</v>
      </c>
      <c r="C25" s="14"/>
      <c r="D25" s="13"/>
      <c r="E25" s="13"/>
      <c r="F25" s="13"/>
      <c r="G25" s="13"/>
      <c r="H25" s="156">
        <f>SUM(H14:H23)</f>
        <v>0</v>
      </c>
      <c r="I25" s="156">
        <f>SUM(I14:I23)</f>
        <v>41.242500000000007</v>
      </c>
      <c r="J25" s="156">
        <f>SUM(J14:J23)</f>
        <v>41.242500000000007</v>
      </c>
    </row>
    <row r="26" spans="1:10" ht="14.25" thickTop="1" thickBot="1" x14ac:dyDescent="0.25"/>
    <row r="27" spans="1:10" ht="13.5" thickTop="1" x14ac:dyDescent="0.2">
      <c r="A27" s="13"/>
      <c r="B27" s="165" t="s">
        <v>19</v>
      </c>
      <c r="C27" s="171"/>
      <c r="D27" s="173"/>
      <c r="E27" s="176"/>
      <c r="F27" s="177" t="s">
        <v>15</v>
      </c>
      <c r="G27" s="173"/>
      <c r="H27" s="173" t="s">
        <v>1</v>
      </c>
      <c r="I27" s="173" t="s">
        <v>3</v>
      </c>
      <c r="J27" s="173"/>
    </row>
    <row r="28" spans="1:10" x14ac:dyDescent="0.2">
      <c r="A28" s="13"/>
      <c r="B28" s="167" t="s">
        <v>16</v>
      </c>
      <c r="C28" s="14"/>
      <c r="D28" s="174" t="s">
        <v>0</v>
      </c>
      <c r="E28" s="174" t="s">
        <v>17</v>
      </c>
      <c r="F28" s="178" t="s">
        <v>6</v>
      </c>
      <c r="G28" s="174" t="s">
        <v>5</v>
      </c>
      <c r="H28" s="174" t="s">
        <v>2</v>
      </c>
      <c r="I28" s="174" t="s">
        <v>2</v>
      </c>
      <c r="J28" s="174" t="s">
        <v>4</v>
      </c>
    </row>
    <row r="29" spans="1:10" ht="13.5" thickBot="1" x14ac:dyDescent="0.25">
      <c r="A29" s="13"/>
      <c r="B29" s="169"/>
      <c r="C29" s="172"/>
      <c r="D29" s="175"/>
      <c r="E29" s="175"/>
      <c r="F29" s="179"/>
      <c r="G29" s="175"/>
      <c r="H29" s="180">
        <v>0.03</v>
      </c>
      <c r="I29" s="181">
        <v>0.05</v>
      </c>
      <c r="J29" s="175"/>
    </row>
    <row r="30" spans="1:10" ht="14.25" thickTop="1" thickBot="1" x14ac:dyDescent="0.25">
      <c r="A30" s="150">
        <v>1</v>
      </c>
      <c r="B30" s="151"/>
      <c r="C30" s="151"/>
      <c r="D30" s="152"/>
      <c r="E30" s="153">
        <v>0</v>
      </c>
      <c r="F30" s="154">
        <f>IF(('CAPS (current)'!J99)-E30&gt;0,E30-('CAPS (current)'!J99))+('CAPS (current)'!J99)</f>
        <v>0</v>
      </c>
      <c r="G30" s="155">
        <v>0</v>
      </c>
      <c r="H30" s="156">
        <f>ROUND(SUM(F30*H29)*G30,2)</f>
        <v>0</v>
      </c>
      <c r="I30" s="156">
        <f>SUM(F30*I29)*G30</f>
        <v>0</v>
      </c>
      <c r="J30" s="156">
        <f>SUM(I30,H30)</f>
        <v>0</v>
      </c>
    </row>
    <row r="31" spans="1:10" ht="14.25" thickTop="1" thickBot="1" x14ac:dyDescent="0.25">
      <c r="A31" s="150">
        <v>2</v>
      </c>
      <c r="B31" s="151"/>
      <c r="C31" s="151"/>
      <c r="D31" s="152"/>
      <c r="E31" s="153">
        <v>0</v>
      </c>
      <c r="F31" s="154">
        <f>IF(('CAPS (current)'!J99)-E31&gt;0,E31-('CAPS (current)'!J99))+('CAPS (current)'!J99)</f>
        <v>0</v>
      </c>
      <c r="G31" s="155">
        <v>0</v>
      </c>
      <c r="H31" s="156">
        <f>SUM(F31*3%)*G31</f>
        <v>0</v>
      </c>
      <c r="I31" s="156">
        <f>SUM(F31*5%)*G31</f>
        <v>0</v>
      </c>
      <c r="J31" s="156">
        <f>SUM(I31,H31)</f>
        <v>0</v>
      </c>
    </row>
    <row r="32" spans="1:10" ht="14.25" thickTop="1" thickBot="1" x14ac:dyDescent="0.25">
      <c r="A32" s="150">
        <v>3</v>
      </c>
      <c r="B32" s="151"/>
      <c r="C32" s="151"/>
      <c r="D32" s="152"/>
      <c r="E32" s="153">
        <v>0</v>
      </c>
      <c r="F32" s="154">
        <f>IF(('CAPS (current)'!J99)-E32&gt;0,E32-('CAPS (current)'!J99))+('CAPS (current)'!J99)</f>
        <v>0</v>
      </c>
      <c r="G32" s="155">
        <v>0</v>
      </c>
      <c r="H32" s="156">
        <f>SUM(F32*3%)*G32</f>
        <v>0</v>
      </c>
      <c r="I32" s="156">
        <f>SUM(F32*5%)*G32</f>
        <v>0</v>
      </c>
      <c r="J32" s="156">
        <f>SUM(I32,H32)</f>
        <v>0</v>
      </c>
    </row>
    <row r="33" spans="1:10" ht="14.25" thickTop="1" thickBot="1" x14ac:dyDescent="0.25">
      <c r="A33" s="150">
        <v>4</v>
      </c>
      <c r="B33" s="151"/>
      <c r="C33" s="151"/>
      <c r="D33" s="152"/>
      <c r="E33" s="153">
        <v>0</v>
      </c>
      <c r="F33" s="154">
        <f>IF(('CAPS (current)'!J99)-E33&gt;0,E33-('CAPS (current)'!J99))+('CAPS (current)'!J99)</f>
        <v>0</v>
      </c>
      <c r="G33" s="155">
        <v>0</v>
      </c>
      <c r="H33" s="156">
        <f>SUM(F33*3%)*G33</f>
        <v>0</v>
      </c>
      <c r="I33" s="156">
        <f>SUM(F33*5%)*G33</f>
        <v>0</v>
      </c>
      <c r="J33" s="156">
        <f>SUM(I33,H33)</f>
        <v>0</v>
      </c>
    </row>
    <row r="34" spans="1:10" ht="14.25" thickTop="1" thickBot="1" x14ac:dyDescent="0.25">
      <c r="A34" s="150">
        <v>5</v>
      </c>
      <c r="B34" s="157"/>
      <c r="C34" s="157"/>
      <c r="D34" s="158"/>
      <c r="E34" s="153">
        <v>0</v>
      </c>
      <c r="F34" s="154">
        <f>IF(('CAPS (current)'!J99)-E34&gt;0,E34-('CAPS (current)'!J99))+('CAPS (current)'!J99)</f>
        <v>0</v>
      </c>
      <c r="G34" s="155">
        <v>0</v>
      </c>
      <c r="H34" s="156">
        <f>SUM(F34*3%)*G34</f>
        <v>0</v>
      </c>
      <c r="I34" s="156">
        <f>SUM(F34*5%)*G34</f>
        <v>0</v>
      </c>
      <c r="J34" s="156">
        <f>SUM(I34,H34)</f>
        <v>0</v>
      </c>
    </row>
    <row r="35" spans="1:10" ht="14.25" thickTop="1" thickBot="1" x14ac:dyDescent="0.25">
      <c r="A35" s="13"/>
      <c r="E35" s="13"/>
      <c r="F35" s="13"/>
      <c r="G35" s="13"/>
      <c r="H35" s="13"/>
      <c r="I35" s="13"/>
      <c r="J35" s="13"/>
    </row>
    <row r="36" spans="1:10" ht="14.25" thickTop="1" thickBot="1" x14ac:dyDescent="0.25">
      <c r="A36" s="13"/>
      <c r="B36" s="14" t="s">
        <v>18</v>
      </c>
      <c r="C36" s="14"/>
      <c r="D36" s="13"/>
      <c r="E36" s="13"/>
      <c r="F36" s="13"/>
      <c r="G36" s="13"/>
      <c r="H36" s="156">
        <f>SUM(H30:H34)</f>
        <v>0</v>
      </c>
      <c r="I36" s="156">
        <f>SUM(I30:I34)</f>
        <v>0</v>
      </c>
      <c r="J36" s="156">
        <f>SUM(J30:J34)</f>
        <v>0</v>
      </c>
    </row>
    <row r="37" spans="1:10" ht="14.25" thickTop="1" thickBot="1" x14ac:dyDescent="0.25"/>
    <row r="38" spans="1:10" ht="13.5" thickTop="1" x14ac:dyDescent="0.2">
      <c r="A38" s="13"/>
      <c r="B38" s="189" t="s">
        <v>20</v>
      </c>
      <c r="C38" s="166"/>
      <c r="D38" s="173"/>
      <c r="E38" s="176"/>
      <c r="F38" s="177" t="s">
        <v>15</v>
      </c>
      <c r="G38" s="173"/>
      <c r="H38" s="173" t="s">
        <v>1</v>
      </c>
      <c r="I38" s="173" t="s">
        <v>3</v>
      </c>
      <c r="J38" s="173"/>
    </row>
    <row r="39" spans="1:10" x14ac:dyDescent="0.2">
      <c r="A39" s="13"/>
      <c r="B39" s="167" t="s">
        <v>16</v>
      </c>
      <c r="C39" s="168"/>
      <c r="D39" s="174" t="s">
        <v>0</v>
      </c>
      <c r="E39" s="174" t="s">
        <v>17</v>
      </c>
      <c r="F39" s="178" t="s">
        <v>6</v>
      </c>
      <c r="G39" s="174" t="s">
        <v>5</v>
      </c>
      <c r="H39" s="174" t="s">
        <v>2</v>
      </c>
      <c r="I39" s="174" t="s">
        <v>2</v>
      </c>
      <c r="J39" s="174" t="s">
        <v>4</v>
      </c>
    </row>
    <row r="40" spans="1:10" ht="13.5" thickBot="1" x14ac:dyDescent="0.25">
      <c r="A40" s="13"/>
      <c r="B40" s="169"/>
      <c r="C40" s="170"/>
      <c r="D40" s="175"/>
      <c r="E40" s="175"/>
      <c r="F40" s="179"/>
      <c r="G40" s="175"/>
      <c r="H40" s="180">
        <v>0.03</v>
      </c>
      <c r="I40" s="181">
        <v>0.05</v>
      </c>
      <c r="J40" s="175"/>
    </row>
    <row r="41" spans="1:10" ht="14.25" thickTop="1" thickBot="1" x14ac:dyDescent="0.25">
      <c r="A41" s="150">
        <v>1</v>
      </c>
      <c r="B41" s="159"/>
      <c r="C41" s="159"/>
      <c r="D41" s="160"/>
      <c r="E41" s="161">
        <v>0</v>
      </c>
      <c r="F41" s="162">
        <f>IF(('CAPS (current)'!J100)-E41&gt;0,E41-('CAPS (current)'!J100))+('CAPS (current)'!J100)</f>
        <v>0</v>
      </c>
      <c r="G41" s="163">
        <v>0</v>
      </c>
      <c r="H41" s="164">
        <f>ROUND(SUM(F41*H40)*G41,2)</f>
        <v>0</v>
      </c>
      <c r="I41" s="164">
        <f>SUM(F41*I40)*G41</f>
        <v>0</v>
      </c>
      <c r="J41" s="164">
        <f>SUM(I41,H41)</f>
        <v>0</v>
      </c>
    </row>
    <row r="42" spans="1:10" ht="14.25" thickTop="1" thickBot="1" x14ac:dyDescent="0.25">
      <c r="A42" s="150">
        <v>2</v>
      </c>
      <c r="B42" s="151"/>
      <c r="C42" s="151"/>
      <c r="D42" s="152"/>
      <c r="E42" s="153">
        <v>0</v>
      </c>
      <c r="F42" s="154">
        <f>IF(('CAPS (current)'!J100)-E42&gt;0,E42-('CAPS (current)'!J100))+('CAPS (current)'!J100)</f>
        <v>0</v>
      </c>
      <c r="G42" s="155">
        <v>0</v>
      </c>
      <c r="H42" s="156">
        <f>SUM(F42*3%)*G42</f>
        <v>0</v>
      </c>
      <c r="I42" s="156">
        <f>SUM(F42*5%)*G42</f>
        <v>0</v>
      </c>
      <c r="J42" s="156">
        <f>SUM(I42,H42)</f>
        <v>0</v>
      </c>
    </row>
    <row r="43" spans="1:10" ht="14.25" thickTop="1" thickBot="1" x14ac:dyDescent="0.25">
      <c r="A43" s="150">
        <v>3</v>
      </c>
      <c r="B43" s="151"/>
      <c r="C43" s="151"/>
      <c r="D43" s="152"/>
      <c r="E43" s="153">
        <v>0</v>
      </c>
      <c r="F43" s="154">
        <f>IF(('CAPS (current)'!J100)-E43&gt;0,E43-('CAPS (current)'!J100))+('CAPS (current)'!J100)</f>
        <v>0</v>
      </c>
      <c r="G43" s="155">
        <v>0</v>
      </c>
      <c r="H43" s="156">
        <f>SUM(F43*3%)*G43</f>
        <v>0</v>
      </c>
      <c r="I43" s="156">
        <f>SUM(F43*5%)*G43</f>
        <v>0</v>
      </c>
      <c r="J43" s="156">
        <f>SUM(I43,H43)</f>
        <v>0</v>
      </c>
    </row>
    <row r="44" spans="1:10" ht="14.25" thickTop="1" thickBot="1" x14ac:dyDescent="0.25">
      <c r="A44" s="150">
        <v>4</v>
      </c>
      <c r="B44" s="151"/>
      <c r="C44" s="151"/>
      <c r="D44" s="152"/>
      <c r="E44" s="153">
        <v>0</v>
      </c>
      <c r="F44" s="154">
        <f>IF(('CAPS (current)'!J100)-E44&gt;0,E44-('CAPS (current)'!J100))+('CAPS (current)'!J100)</f>
        <v>0</v>
      </c>
      <c r="G44" s="155">
        <v>0</v>
      </c>
      <c r="H44" s="156">
        <f>SUM(F44*3%)*G44</f>
        <v>0</v>
      </c>
      <c r="I44" s="156">
        <f>SUM(F44*5%)*G44</f>
        <v>0</v>
      </c>
      <c r="J44" s="156">
        <f>SUM(I44,H44)</f>
        <v>0</v>
      </c>
    </row>
    <row r="45" spans="1:10" ht="14.25" thickTop="1" thickBot="1" x14ac:dyDescent="0.25">
      <c r="A45" s="150">
        <v>5</v>
      </c>
      <c r="B45" s="157"/>
      <c r="C45" s="157"/>
      <c r="D45" s="158"/>
      <c r="E45" s="153">
        <v>0</v>
      </c>
      <c r="F45" s="154">
        <f>IF(('CAPS (current)'!J100)-E45&gt;0,E45-('CAPS (current)'!J100))+('CAPS (current)'!J100)</f>
        <v>0</v>
      </c>
      <c r="G45" s="155">
        <v>0</v>
      </c>
      <c r="H45" s="156">
        <f>SUM(F45*3%)*G45</f>
        <v>0</v>
      </c>
      <c r="I45" s="156">
        <f>SUM(F45*5%)*G45</f>
        <v>0</v>
      </c>
      <c r="J45" s="156">
        <f>SUM(I45,H45)</f>
        <v>0</v>
      </c>
    </row>
    <row r="46" spans="1:10" ht="14.25" thickTop="1" thickBot="1" x14ac:dyDescent="0.25">
      <c r="A46" s="13"/>
      <c r="E46" s="13"/>
      <c r="F46" s="13"/>
      <c r="G46" s="13"/>
      <c r="H46" s="13"/>
      <c r="I46" s="13"/>
      <c r="J46" s="13"/>
    </row>
    <row r="47" spans="1:10" ht="14.25" thickTop="1" thickBot="1" x14ac:dyDescent="0.25">
      <c r="A47" s="13"/>
      <c r="B47" s="14" t="s">
        <v>18</v>
      </c>
      <c r="C47" s="14"/>
      <c r="D47" s="13"/>
      <c r="E47" s="13"/>
      <c r="F47" s="13"/>
      <c r="G47" s="13"/>
      <c r="H47" s="156">
        <f>SUM(H41:H45)</f>
        <v>0</v>
      </c>
      <c r="I47" s="156">
        <f>SUM(I41:I45)</f>
        <v>0</v>
      </c>
      <c r="J47" s="156">
        <f>SUM(J41:J45)</f>
        <v>0</v>
      </c>
    </row>
    <row r="48" spans="1:10" ht="14.25" thickTop="1" thickBot="1" x14ac:dyDescent="0.25"/>
    <row r="49" spans="1:10" ht="13.5" thickTop="1" x14ac:dyDescent="0.2">
      <c r="A49" s="13"/>
      <c r="B49" s="190" t="s">
        <v>21</v>
      </c>
      <c r="C49" s="166"/>
      <c r="D49" s="173"/>
      <c r="E49" s="176"/>
      <c r="F49" s="177" t="s">
        <v>15</v>
      </c>
      <c r="G49" s="173"/>
      <c r="H49" s="173" t="s">
        <v>1</v>
      </c>
      <c r="I49" s="173" t="s">
        <v>3</v>
      </c>
      <c r="J49" s="173"/>
    </row>
    <row r="50" spans="1:10" x14ac:dyDescent="0.2">
      <c r="A50" s="13"/>
      <c r="B50" s="167" t="s">
        <v>16</v>
      </c>
      <c r="C50" s="168"/>
      <c r="D50" s="174" t="s">
        <v>0</v>
      </c>
      <c r="E50" s="174" t="s">
        <v>17</v>
      </c>
      <c r="F50" s="178" t="s">
        <v>6</v>
      </c>
      <c r="G50" s="174" t="s">
        <v>5</v>
      </c>
      <c r="H50" s="174" t="s">
        <v>2</v>
      </c>
      <c r="I50" s="174" t="s">
        <v>2</v>
      </c>
      <c r="J50" s="174" t="s">
        <v>4</v>
      </c>
    </row>
    <row r="51" spans="1:10" ht="13.5" thickBot="1" x14ac:dyDescent="0.25">
      <c r="A51" s="13"/>
      <c r="B51" s="191"/>
      <c r="C51" s="168"/>
      <c r="D51" s="174"/>
      <c r="E51" s="174"/>
      <c r="F51" s="178"/>
      <c r="G51" s="174"/>
      <c r="H51" s="192">
        <v>0.03</v>
      </c>
      <c r="I51" s="193">
        <v>0.05</v>
      </c>
      <c r="J51" s="174"/>
    </row>
    <row r="52" spans="1:10" ht="14.25" thickTop="1" thickBot="1" x14ac:dyDescent="0.25">
      <c r="A52" s="150">
        <v>1</v>
      </c>
      <c r="B52" s="151"/>
      <c r="C52" s="151"/>
      <c r="D52" s="152"/>
      <c r="E52" s="153">
        <v>0</v>
      </c>
      <c r="F52" s="154">
        <f>IF(('CAPS (current)'!J101)-E52&gt;0,E52-('CAPS (current)'!J101))+('CAPS (current)'!J101)</f>
        <v>0</v>
      </c>
      <c r="G52" s="155">
        <v>0</v>
      </c>
      <c r="H52" s="156">
        <f>ROUND(SUM(F52*H51)*G52,2)</f>
        <v>0</v>
      </c>
      <c r="I52" s="156">
        <f>SUM(F52*I51)*G52</f>
        <v>0</v>
      </c>
      <c r="J52" s="156">
        <f>SUM(I52,H52)</f>
        <v>0</v>
      </c>
    </row>
    <row r="53" spans="1:10" ht="14.25" thickTop="1" thickBot="1" x14ac:dyDescent="0.25">
      <c r="A53" s="13"/>
      <c r="E53" s="13"/>
      <c r="F53" s="13"/>
      <c r="G53" s="13"/>
      <c r="H53" s="13"/>
      <c r="I53" s="13"/>
      <c r="J53" s="13"/>
    </row>
    <row r="54" spans="1:10" ht="14.25" thickTop="1" thickBot="1" x14ac:dyDescent="0.25">
      <c r="A54" s="13"/>
      <c r="B54" s="14" t="s">
        <v>18</v>
      </c>
      <c r="C54" s="14"/>
      <c r="D54" s="13"/>
      <c r="E54" s="13"/>
      <c r="F54" s="13"/>
      <c r="G54" s="13"/>
      <c r="H54" s="156">
        <f>SUM(H52:H52)</f>
        <v>0</v>
      </c>
      <c r="I54" s="156">
        <f>SUM(I52:I52)</f>
        <v>0</v>
      </c>
      <c r="J54" s="156">
        <f>SUM(J52:J52)</f>
        <v>0</v>
      </c>
    </row>
    <row r="55" spans="1:10" ht="14.25" thickTop="1" thickBot="1" x14ac:dyDescent="0.25"/>
    <row r="56" spans="1:10" ht="14.25" thickTop="1" thickBot="1" x14ac:dyDescent="0.25">
      <c r="B56" s="10" t="s">
        <v>22</v>
      </c>
      <c r="H56" s="230">
        <f>SUM(H25,H36,H47,H54)</f>
        <v>0</v>
      </c>
      <c r="I56" s="230">
        <f>SUM(I25,I36,I47,I54)</f>
        <v>41.242500000000007</v>
      </c>
      <c r="J56" s="230">
        <f>SUM(J25,J36,J47,J54)</f>
        <v>41.242500000000007</v>
      </c>
    </row>
    <row r="57" spans="1:10" ht="13.5" thickTop="1" x14ac:dyDescent="0.2"/>
    <row r="59" spans="1:10" x14ac:dyDescent="0.2">
      <c r="A59" s="13"/>
      <c r="B59" s="14" t="s">
        <v>7</v>
      </c>
      <c r="C59" s="20"/>
      <c r="D59" s="13"/>
      <c r="E59" s="19" t="s">
        <v>26</v>
      </c>
      <c r="F59" s="13"/>
      <c r="G59" s="13"/>
      <c r="I59" s="18"/>
      <c r="J59" s="13"/>
    </row>
    <row r="60" spans="1:10" ht="13.5" thickBot="1" x14ac:dyDescent="0.25">
      <c r="A60" s="13"/>
      <c r="B60" s="14"/>
      <c r="C60" s="14"/>
      <c r="D60" s="13"/>
      <c r="E60" s="13"/>
      <c r="F60" s="13"/>
      <c r="G60" s="17"/>
      <c r="H60" s="13"/>
      <c r="I60" s="13"/>
      <c r="J60" s="13"/>
    </row>
    <row r="61" spans="1:10" ht="14.25" thickTop="1" thickBot="1" x14ac:dyDescent="0.25">
      <c r="A61" s="13"/>
      <c r="B61" s="182"/>
      <c r="C61" s="183"/>
      <c r="D61" s="184"/>
      <c r="E61" s="184"/>
      <c r="F61" s="185"/>
      <c r="G61" s="17"/>
      <c r="H61" s="2" t="s">
        <v>130</v>
      </c>
      <c r="I61" s="13"/>
      <c r="J61" s="13"/>
    </row>
    <row r="62" spans="1:10" ht="13.5" thickTop="1" x14ac:dyDescent="0.2">
      <c r="A62" s="13"/>
      <c r="B62" s="14"/>
      <c r="C62" s="14"/>
      <c r="D62" s="13"/>
      <c r="E62" s="13"/>
      <c r="F62" s="13"/>
      <c r="G62" s="13"/>
      <c r="H62" s="13"/>
      <c r="I62" s="13"/>
      <c r="J62" s="13"/>
    </row>
    <row r="63" spans="1:10" x14ac:dyDescent="0.2">
      <c r="A63" s="13"/>
      <c r="B63" s="14" t="s">
        <v>25</v>
      </c>
      <c r="C63" s="14"/>
      <c r="D63" s="13"/>
      <c r="E63" s="16"/>
      <c r="F63" s="15"/>
      <c r="G63" s="13"/>
      <c r="H63" s="13"/>
      <c r="I63" s="13"/>
      <c r="J63" s="13"/>
    </row>
    <row r="64" spans="1:10" ht="13.5" thickBot="1" x14ac:dyDescent="0.25">
      <c r="A64" s="13"/>
      <c r="B64" s="14"/>
      <c r="C64" s="14"/>
      <c r="D64" s="13"/>
      <c r="E64" s="13"/>
      <c r="F64" s="13"/>
      <c r="G64" s="13"/>
      <c r="H64" s="13"/>
      <c r="I64" s="13"/>
      <c r="J64" s="13"/>
    </row>
    <row r="65" spans="1:10" ht="14.25" thickTop="1" thickBot="1" x14ac:dyDescent="0.25">
      <c r="A65" s="13"/>
      <c r="B65" s="186" t="s">
        <v>56</v>
      </c>
      <c r="C65" s="187"/>
      <c r="D65" s="188"/>
      <c r="E65" s="150" t="s">
        <v>24</v>
      </c>
      <c r="F65" s="188"/>
      <c r="G65" s="13"/>
      <c r="H65" s="13"/>
      <c r="I65" s="13"/>
      <c r="J65" s="13"/>
    </row>
    <row r="66" spans="1:10" ht="14.25" thickTop="1" thickBot="1" x14ac:dyDescent="0.25">
      <c r="A66" s="13"/>
      <c r="B66" s="14"/>
      <c r="C66" s="14"/>
      <c r="D66" s="13"/>
      <c r="E66" s="13"/>
      <c r="F66" s="13"/>
      <c r="G66" s="13"/>
      <c r="H66" s="13"/>
      <c r="I66" s="13"/>
      <c r="J66" s="13"/>
    </row>
    <row r="67" spans="1:10" ht="13.5" thickTop="1" x14ac:dyDescent="0.2">
      <c r="A67" s="13"/>
      <c r="B67" s="229" t="s">
        <v>14</v>
      </c>
      <c r="C67" s="166"/>
      <c r="D67" s="173"/>
      <c r="E67" s="176"/>
      <c r="F67" s="177" t="s">
        <v>15</v>
      </c>
      <c r="G67" s="173"/>
      <c r="H67" s="173" t="s">
        <v>1</v>
      </c>
      <c r="I67" s="173" t="s">
        <v>3</v>
      </c>
      <c r="J67" s="173"/>
    </row>
    <row r="68" spans="1:10" x14ac:dyDescent="0.2">
      <c r="A68" s="13"/>
      <c r="B68" s="167" t="s">
        <v>16</v>
      </c>
      <c r="C68" s="168"/>
      <c r="D68" s="174" t="s">
        <v>0</v>
      </c>
      <c r="E68" s="174" t="s">
        <v>23</v>
      </c>
      <c r="F68" s="178" t="s">
        <v>6</v>
      </c>
      <c r="G68" s="174" t="s">
        <v>5</v>
      </c>
      <c r="H68" s="174" t="s">
        <v>2</v>
      </c>
      <c r="I68" s="174" t="s">
        <v>2</v>
      </c>
      <c r="J68" s="174" t="s">
        <v>4</v>
      </c>
    </row>
    <row r="69" spans="1:10" ht="13.5" thickBot="1" x14ac:dyDescent="0.25">
      <c r="A69" s="13"/>
      <c r="B69" s="232"/>
      <c r="C69" s="170"/>
      <c r="D69" s="175"/>
      <c r="E69" s="175"/>
      <c r="F69" s="179"/>
      <c r="G69" s="175"/>
      <c r="H69" s="180">
        <v>0.03</v>
      </c>
      <c r="I69" s="181">
        <v>0.05</v>
      </c>
      <c r="J69" s="175"/>
    </row>
    <row r="70" spans="1:10" ht="14.25" thickTop="1" thickBot="1" x14ac:dyDescent="0.25">
      <c r="A70" s="150">
        <v>1</v>
      </c>
      <c r="B70" s="159"/>
      <c r="C70" s="159"/>
      <c r="D70" s="160"/>
      <c r="E70" s="161">
        <v>0</v>
      </c>
      <c r="F70" s="162">
        <f>IF(('CAPS (current)'!J92)-E70&gt;0,E70-('CAPS (current)'!J92))+('CAPS (current)'!J92)</f>
        <v>0</v>
      </c>
      <c r="G70" s="163">
        <v>0</v>
      </c>
      <c r="H70" s="164">
        <f>ROUND(SUM(F70*H69)*G70,2)</f>
        <v>0</v>
      </c>
      <c r="I70" s="164">
        <f>SUM(F70*I69)*G70</f>
        <v>0</v>
      </c>
      <c r="J70" s="164">
        <f t="shared" ref="J70:J79" si="3">SUM(I70,H70)</f>
        <v>0</v>
      </c>
    </row>
    <row r="71" spans="1:10" ht="14.25" thickTop="1" thickBot="1" x14ac:dyDescent="0.25">
      <c r="A71" s="150">
        <v>2</v>
      </c>
      <c r="B71" s="151"/>
      <c r="C71" s="151"/>
      <c r="D71" s="152"/>
      <c r="E71" s="153">
        <v>0</v>
      </c>
      <c r="F71" s="154">
        <f>IF(('CAPS (current)'!J92)-E71&gt;0,E71-('CAPS (current)'!J92))+('CAPS (current)'!J92)</f>
        <v>0</v>
      </c>
      <c r="G71" s="155">
        <v>0</v>
      </c>
      <c r="H71" s="156">
        <f t="shared" ref="H71:H79" si="4">SUM(F71*3%)*G71</f>
        <v>0</v>
      </c>
      <c r="I71" s="156">
        <f t="shared" ref="I71:I79" si="5">SUM(F71*5%)*G71</f>
        <v>0</v>
      </c>
      <c r="J71" s="156">
        <f t="shared" si="3"/>
        <v>0</v>
      </c>
    </row>
    <row r="72" spans="1:10" ht="14.25" thickTop="1" thickBot="1" x14ac:dyDescent="0.25">
      <c r="A72" s="150">
        <v>3</v>
      </c>
      <c r="B72" s="151"/>
      <c r="C72" s="151"/>
      <c r="D72" s="152"/>
      <c r="E72" s="153">
        <v>0</v>
      </c>
      <c r="F72" s="154">
        <f>IF(('CAPS (current)'!J92)-E72&gt;0,E72-('CAPS (current)'!J92))+('CAPS (current)'!J92)</f>
        <v>0</v>
      </c>
      <c r="G72" s="155">
        <v>0</v>
      </c>
      <c r="H72" s="156">
        <f t="shared" si="4"/>
        <v>0</v>
      </c>
      <c r="I72" s="156">
        <f t="shared" si="5"/>
        <v>0</v>
      </c>
      <c r="J72" s="156">
        <f t="shared" si="3"/>
        <v>0</v>
      </c>
    </row>
    <row r="73" spans="1:10" ht="14.25" thickTop="1" thickBot="1" x14ac:dyDescent="0.25">
      <c r="A73" s="150">
        <v>4</v>
      </c>
      <c r="B73" s="151"/>
      <c r="C73" s="151"/>
      <c r="D73" s="152"/>
      <c r="E73" s="153">
        <v>0</v>
      </c>
      <c r="F73" s="154">
        <f>IF(('CAPS (current)'!J92)-E73&gt;0,E73-('CAPS (current)'!J92))+('CAPS (current)'!J92)</f>
        <v>0</v>
      </c>
      <c r="G73" s="155">
        <v>0</v>
      </c>
      <c r="H73" s="156">
        <f t="shared" si="4"/>
        <v>0</v>
      </c>
      <c r="I73" s="156">
        <f t="shared" si="5"/>
        <v>0</v>
      </c>
      <c r="J73" s="156">
        <f t="shared" si="3"/>
        <v>0</v>
      </c>
    </row>
    <row r="74" spans="1:10" ht="14.25" thickTop="1" thickBot="1" x14ac:dyDescent="0.25">
      <c r="A74" s="150">
        <v>5</v>
      </c>
      <c r="B74" s="157"/>
      <c r="C74" s="157"/>
      <c r="D74" s="158"/>
      <c r="E74" s="153">
        <v>0</v>
      </c>
      <c r="F74" s="154">
        <f>IF(('CAPS (current)'!J92)-E74&gt;0,E74-('CAPS (current)'!J92))+('CAPS (current)'!J92)</f>
        <v>0</v>
      </c>
      <c r="G74" s="155">
        <v>0</v>
      </c>
      <c r="H74" s="156">
        <f t="shared" si="4"/>
        <v>0</v>
      </c>
      <c r="I74" s="156">
        <f t="shared" si="5"/>
        <v>0</v>
      </c>
      <c r="J74" s="156">
        <f t="shared" si="3"/>
        <v>0</v>
      </c>
    </row>
    <row r="75" spans="1:10" ht="14.25" thickTop="1" thickBot="1" x14ac:dyDescent="0.25">
      <c r="A75" s="150">
        <v>6</v>
      </c>
      <c r="B75" s="157"/>
      <c r="C75" s="157"/>
      <c r="D75" s="158"/>
      <c r="E75" s="153">
        <v>0</v>
      </c>
      <c r="F75" s="154">
        <f>IF(('CAPS (current)'!J92)-E75&gt;0,E75-('CAPS (current)'!J92))+('CAPS (current)'!J92)</f>
        <v>0</v>
      </c>
      <c r="G75" s="155">
        <v>0</v>
      </c>
      <c r="H75" s="156">
        <f t="shared" si="4"/>
        <v>0</v>
      </c>
      <c r="I75" s="156">
        <f t="shared" si="5"/>
        <v>0</v>
      </c>
      <c r="J75" s="156">
        <f t="shared" si="3"/>
        <v>0</v>
      </c>
    </row>
    <row r="76" spans="1:10" ht="14.25" thickTop="1" thickBot="1" x14ac:dyDescent="0.25">
      <c r="A76" s="150">
        <v>7</v>
      </c>
      <c r="B76" s="157"/>
      <c r="C76" s="157"/>
      <c r="D76" s="158"/>
      <c r="E76" s="153">
        <v>0</v>
      </c>
      <c r="F76" s="154">
        <f>IF(('CAPS (current)'!J92)-E76&gt;0,E76-('CAPS (current)'!J92))+('CAPS (current)'!J92)</f>
        <v>0</v>
      </c>
      <c r="G76" s="155">
        <v>0</v>
      </c>
      <c r="H76" s="156">
        <f t="shared" si="4"/>
        <v>0</v>
      </c>
      <c r="I76" s="156">
        <f t="shared" si="5"/>
        <v>0</v>
      </c>
      <c r="J76" s="156">
        <f t="shared" si="3"/>
        <v>0</v>
      </c>
    </row>
    <row r="77" spans="1:10" ht="14.25" thickTop="1" thickBot="1" x14ac:dyDescent="0.25">
      <c r="A77" s="150">
        <v>8</v>
      </c>
      <c r="B77" s="157"/>
      <c r="C77" s="157"/>
      <c r="D77" s="158"/>
      <c r="E77" s="153">
        <v>0</v>
      </c>
      <c r="F77" s="154">
        <f>IF(('CAPS (current)'!J92)-E77&gt;0,E77-('CAPS (current)'!J92))+('CAPS (current)'!J92)</f>
        <v>0</v>
      </c>
      <c r="G77" s="155">
        <v>0</v>
      </c>
      <c r="H77" s="156">
        <f t="shared" si="4"/>
        <v>0</v>
      </c>
      <c r="I77" s="156">
        <f t="shared" si="5"/>
        <v>0</v>
      </c>
      <c r="J77" s="156">
        <f t="shared" si="3"/>
        <v>0</v>
      </c>
    </row>
    <row r="78" spans="1:10" ht="14.25" thickTop="1" thickBot="1" x14ac:dyDescent="0.25">
      <c r="A78" s="150">
        <v>9</v>
      </c>
      <c r="B78" s="157"/>
      <c r="C78" s="157"/>
      <c r="D78" s="158"/>
      <c r="E78" s="153">
        <v>0</v>
      </c>
      <c r="F78" s="154">
        <f>IF(('CAPS (current)'!J92)-E78&gt;0,E78-('CAPS (current)'!J92))+('CAPS (current)'!J92)</f>
        <v>0</v>
      </c>
      <c r="G78" s="155">
        <v>0</v>
      </c>
      <c r="H78" s="156">
        <f t="shared" si="4"/>
        <v>0</v>
      </c>
      <c r="I78" s="156">
        <f t="shared" si="5"/>
        <v>0</v>
      </c>
      <c r="J78" s="156">
        <f t="shared" si="3"/>
        <v>0</v>
      </c>
    </row>
    <row r="79" spans="1:10" ht="14.25" thickTop="1" thickBot="1" x14ac:dyDescent="0.25">
      <c r="A79" s="150">
        <v>10</v>
      </c>
      <c r="B79" s="157"/>
      <c r="C79" s="157"/>
      <c r="D79" s="158"/>
      <c r="E79" s="153">
        <v>0</v>
      </c>
      <c r="F79" s="154">
        <f>IF(('CAPS (current)'!J92)-E79&gt;0,E79-('CAPS (current)'!J92))+('CAPS (current)'!J92)</f>
        <v>0</v>
      </c>
      <c r="G79" s="155">
        <v>0</v>
      </c>
      <c r="H79" s="156">
        <f t="shared" si="4"/>
        <v>0</v>
      </c>
      <c r="I79" s="156">
        <f t="shared" si="5"/>
        <v>0</v>
      </c>
      <c r="J79" s="156">
        <f t="shared" si="3"/>
        <v>0</v>
      </c>
    </row>
    <row r="80" spans="1:10" ht="14.25" thickTop="1" thickBot="1" x14ac:dyDescent="0.25">
      <c r="A80" s="13"/>
      <c r="E80" s="13"/>
      <c r="F80" s="13"/>
      <c r="G80" s="13"/>
      <c r="H80" s="13"/>
      <c r="I80" s="13"/>
      <c r="J80" s="13"/>
    </row>
    <row r="81" spans="1:10" ht="14.25" thickTop="1" thickBot="1" x14ac:dyDescent="0.25">
      <c r="A81" s="13"/>
      <c r="B81" s="14" t="s">
        <v>18</v>
      </c>
      <c r="C81" s="14"/>
      <c r="D81" s="13"/>
      <c r="E81" s="13"/>
      <c r="F81" s="13"/>
      <c r="G81" s="13"/>
      <c r="H81" s="156">
        <f>SUM(H70:H79)</f>
        <v>0</v>
      </c>
      <c r="I81" s="156">
        <f>SUM(I70:I79)</f>
        <v>0</v>
      </c>
      <c r="J81" s="156">
        <f>SUM(J70:J79)</f>
        <v>0</v>
      </c>
    </row>
    <row r="82" spans="1:10" ht="14.25" thickTop="1" thickBot="1" x14ac:dyDescent="0.25"/>
    <row r="83" spans="1:10" ht="13.5" thickTop="1" x14ac:dyDescent="0.2">
      <c r="A83" s="13"/>
      <c r="B83" s="165" t="s">
        <v>19</v>
      </c>
      <c r="C83" s="166"/>
      <c r="D83" s="173"/>
      <c r="E83" s="176"/>
      <c r="F83" s="177" t="s">
        <v>15</v>
      </c>
      <c r="G83" s="173"/>
      <c r="H83" s="173" t="s">
        <v>1</v>
      </c>
      <c r="I83" s="173" t="s">
        <v>3</v>
      </c>
      <c r="J83" s="173"/>
    </row>
    <row r="84" spans="1:10" x14ac:dyDescent="0.2">
      <c r="A84" s="13"/>
      <c r="B84" s="167" t="s">
        <v>16</v>
      </c>
      <c r="C84" s="168"/>
      <c r="D84" s="174" t="s">
        <v>0</v>
      </c>
      <c r="E84" s="174" t="s">
        <v>23</v>
      </c>
      <c r="F84" s="178" t="s">
        <v>6</v>
      </c>
      <c r="G84" s="174" t="s">
        <v>5</v>
      </c>
      <c r="H84" s="174" t="s">
        <v>2</v>
      </c>
      <c r="I84" s="174" t="s">
        <v>2</v>
      </c>
      <c r="J84" s="174" t="s">
        <v>4</v>
      </c>
    </row>
    <row r="85" spans="1:10" ht="13.5" thickBot="1" x14ac:dyDescent="0.25">
      <c r="A85" s="13"/>
      <c r="B85" s="169"/>
      <c r="C85" s="170"/>
      <c r="D85" s="175"/>
      <c r="E85" s="175"/>
      <c r="F85" s="179"/>
      <c r="G85" s="175"/>
      <c r="H85" s="180">
        <v>0.03</v>
      </c>
      <c r="I85" s="181">
        <v>0.05</v>
      </c>
      <c r="J85" s="175"/>
    </row>
    <row r="86" spans="1:10" ht="14.25" thickTop="1" thickBot="1" x14ac:dyDescent="0.25">
      <c r="A86" s="150">
        <v>1</v>
      </c>
      <c r="B86" s="151"/>
      <c r="C86" s="151"/>
      <c r="D86" s="152"/>
      <c r="E86" s="153">
        <v>0</v>
      </c>
      <c r="F86" s="154">
        <f>IF(('CAPS (current)'!J93)-E86&gt;0,E86-('CAPS (current)'!J93))+('CAPS (current)'!J93)</f>
        <v>0</v>
      </c>
      <c r="G86" s="155">
        <v>0</v>
      </c>
      <c r="H86" s="156">
        <f>ROUND(SUM(F86*H85)*G86,2)</f>
        <v>0</v>
      </c>
      <c r="I86" s="156">
        <f>SUM(F86*I85)*G86</f>
        <v>0</v>
      </c>
      <c r="J86" s="156">
        <f>SUM(I86,H86)</f>
        <v>0</v>
      </c>
    </row>
    <row r="87" spans="1:10" ht="14.25" thickTop="1" thickBot="1" x14ac:dyDescent="0.25">
      <c r="A87" s="150">
        <v>2</v>
      </c>
      <c r="B87" s="151"/>
      <c r="C87" s="151"/>
      <c r="D87" s="152"/>
      <c r="E87" s="153">
        <v>0</v>
      </c>
      <c r="F87" s="154">
        <f>IF(('CAPS (current)'!J93)-E87&gt;0,E87-('CAPS (current)'!J93))+('CAPS (current)'!J93)</f>
        <v>0</v>
      </c>
      <c r="G87" s="155">
        <v>0</v>
      </c>
      <c r="H87" s="156">
        <f>SUM(F87*3%)*G87</f>
        <v>0</v>
      </c>
      <c r="I87" s="156">
        <f>SUM(F87*5%)*G87</f>
        <v>0</v>
      </c>
      <c r="J87" s="156">
        <f>SUM(I87,H87)</f>
        <v>0</v>
      </c>
    </row>
    <row r="88" spans="1:10" ht="14.25" thickTop="1" thickBot="1" x14ac:dyDescent="0.25">
      <c r="A88" s="150">
        <v>3</v>
      </c>
      <c r="B88" s="151"/>
      <c r="C88" s="151"/>
      <c r="D88" s="152"/>
      <c r="E88" s="153">
        <v>0</v>
      </c>
      <c r="F88" s="154">
        <f>IF(('CAPS (current)'!J93)-E88&gt;0,E88-('CAPS (current)'!J93))+('CAPS (current)'!J93)</f>
        <v>0</v>
      </c>
      <c r="G88" s="155">
        <v>0</v>
      </c>
      <c r="H88" s="156">
        <f>SUM(F88*3%)*G88</f>
        <v>0</v>
      </c>
      <c r="I88" s="156">
        <f>SUM(F88*5%)*G88</f>
        <v>0</v>
      </c>
      <c r="J88" s="156">
        <f>SUM(I88,H88)</f>
        <v>0</v>
      </c>
    </row>
    <row r="89" spans="1:10" ht="14.25" thickTop="1" thickBot="1" x14ac:dyDescent="0.25">
      <c r="A89" s="150">
        <v>4</v>
      </c>
      <c r="B89" s="151"/>
      <c r="C89" s="151"/>
      <c r="D89" s="152"/>
      <c r="E89" s="153">
        <v>0</v>
      </c>
      <c r="F89" s="154">
        <f>IF(('CAPS (current)'!J93)-E89&gt;0,E89-('CAPS (current)'!J93))+('CAPS (current)'!J93)</f>
        <v>0</v>
      </c>
      <c r="G89" s="155">
        <v>0</v>
      </c>
      <c r="H89" s="156">
        <f>SUM(F89*3%)*G89</f>
        <v>0</v>
      </c>
      <c r="I89" s="156">
        <f>SUM(F89*5%)*G89</f>
        <v>0</v>
      </c>
      <c r="J89" s="156">
        <f>SUM(I89,H89)</f>
        <v>0</v>
      </c>
    </row>
    <row r="90" spans="1:10" ht="14.25" thickTop="1" thickBot="1" x14ac:dyDescent="0.25">
      <c r="A90" s="150">
        <v>5</v>
      </c>
      <c r="B90" s="157"/>
      <c r="C90" s="157"/>
      <c r="D90" s="158"/>
      <c r="E90" s="153">
        <v>0</v>
      </c>
      <c r="F90" s="154">
        <f>IF(('CAPS (current)'!J93)-E90&gt;0,E90-('CAPS (current)'!J93))+('CAPS (current)'!J93)</f>
        <v>0</v>
      </c>
      <c r="G90" s="155">
        <v>0</v>
      </c>
      <c r="H90" s="156">
        <f>SUM(F90*3%)*G90</f>
        <v>0</v>
      </c>
      <c r="I90" s="156">
        <f>SUM(F90*5%)*G90</f>
        <v>0</v>
      </c>
      <c r="J90" s="156">
        <f>SUM(I90,H90)</f>
        <v>0</v>
      </c>
    </row>
    <row r="91" spans="1:10" ht="14.25" thickTop="1" thickBot="1" x14ac:dyDescent="0.25">
      <c r="A91" s="13"/>
      <c r="E91" s="13"/>
      <c r="F91" s="13"/>
      <c r="G91" s="13"/>
      <c r="H91" s="13"/>
      <c r="I91" s="13"/>
      <c r="J91" s="13"/>
    </row>
    <row r="92" spans="1:10" ht="14.25" thickTop="1" thickBot="1" x14ac:dyDescent="0.25">
      <c r="A92" s="13"/>
      <c r="B92" s="14" t="s">
        <v>18</v>
      </c>
      <c r="C92" s="14"/>
      <c r="D92" s="13"/>
      <c r="E92" s="13"/>
      <c r="F92" s="13"/>
      <c r="G92" s="13"/>
      <c r="H92" s="156">
        <f>SUM(H86:H90)</f>
        <v>0</v>
      </c>
      <c r="I92" s="156">
        <f>SUM(I86:I90)</f>
        <v>0</v>
      </c>
      <c r="J92" s="156">
        <f>SUM(J86:J90)</f>
        <v>0</v>
      </c>
    </row>
    <row r="93" spans="1:10" ht="14.25" thickTop="1" thickBot="1" x14ac:dyDescent="0.25"/>
    <row r="94" spans="1:10" ht="13.5" thickTop="1" x14ac:dyDescent="0.2">
      <c r="A94" s="13"/>
      <c r="B94" s="189" t="s">
        <v>20</v>
      </c>
      <c r="C94" s="166"/>
      <c r="D94" s="173"/>
      <c r="E94" s="176"/>
      <c r="F94" s="177" t="s">
        <v>15</v>
      </c>
      <c r="G94" s="173"/>
      <c r="H94" s="173" t="s">
        <v>1</v>
      </c>
      <c r="I94" s="173" t="s">
        <v>3</v>
      </c>
      <c r="J94" s="173"/>
    </row>
    <row r="95" spans="1:10" x14ac:dyDescent="0.2">
      <c r="A95" s="13"/>
      <c r="B95" s="167" t="s">
        <v>16</v>
      </c>
      <c r="C95" s="168"/>
      <c r="D95" s="174" t="s">
        <v>0</v>
      </c>
      <c r="E95" s="174" t="s">
        <v>23</v>
      </c>
      <c r="F95" s="178" t="s">
        <v>6</v>
      </c>
      <c r="G95" s="174" t="s">
        <v>5</v>
      </c>
      <c r="H95" s="174" t="s">
        <v>2</v>
      </c>
      <c r="I95" s="174" t="s">
        <v>2</v>
      </c>
      <c r="J95" s="174" t="s">
        <v>4</v>
      </c>
    </row>
    <row r="96" spans="1:10" ht="13.5" thickBot="1" x14ac:dyDescent="0.25">
      <c r="A96" s="13"/>
      <c r="B96" s="169"/>
      <c r="C96" s="170"/>
      <c r="D96" s="175"/>
      <c r="E96" s="175"/>
      <c r="F96" s="179"/>
      <c r="G96" s="175"/>
      <c r="H96" s="180">
        <v>0.03</v>
      </c>
      <c r="I96" s="181">
        <v>0.05</v>
      </c>
      <c r="J96" s="175"/>
    </row>
    <row r="97" spans="1:10" ht="14.25" thickTop="1" thickBot="1" x14ac:dyDescent="0.25">
      <c r="A97" s="150">
        <v>1</v>
      </c>
      <c r="B97" s="151"/>
      <c r="C97" s="151"/>
      <c r="D97" s="152"/>
      <c r="E97" s="153">
        <v>0</v>
      </c>
      <c r="F97" s="154">
        <f>IF(('CAPS (current)'!J94)-E97&gt;0,E97-('CAPS (current)'!J94))+('CAPS (current)'!J94)</f>
        <v>0</v>
      </c>
      <c r="G97" s="155">
        <v>0</v>
      </c>
      <c r="H97" s="156">
        <f>ROUND(SUM(F97*H96)*G97,2)</f>
        <v>0</v>
      </c>
      <c r="I97" s="156">
        <f>SUM(F97*I96)*G97</f>
        <v>0</v>
      </c>
      <c r="J97" s="156">
        <f>SUM(I97,H97)</f>
        <v>0</v>
      </c>
    </row>
    <row r="98" spans="1:10" ht="14.25" thickTop="1" thickBot="1" x14ac:dyDescent="0.25">
      <c r="A98" s="150">
        <v>2</v>
      </c>
      <c r="B98" s="151"/>
      <c r="C98" s="151"/>
      <c r="D98" s="152"/>
      <c r="E98" s="153">
        <v>0</v>
      </c>
      <c r="F98" s="154">
        <f>IF(('CAPS (current)'!J94)-E98&gt;0,E98-('CAPS (current)'!J94))+('CAPS (current)'!J94)</f>
        <v>0</v>
      </c>
      <c r="G98" s="155">
        <v>0</v>
      </c>
      <c r="H98" s="156">
        <f>SUM(F98*3%)*G98</f>
        <v>0</v>
      </c>
      <c r="I98" s="156">
        <f>SUM(F98*5%)*G98</f>
        <v>0</v>
      </c>
      <c r="J98" s="156">
        <f>SUM(I98,H98)</f>
        <v>0</v>
      </c>
    </row>
    <row r="99" spans="1:10" ht="14.25" thickTop="1" thickBot="1" x14ac:dyDescent="0.25">
      <c r="A99" s="150">
        <v>3</v>
      </c>
      <c r="B99" s="151"/>
      <c r="C99" s="151"/>
      <c r="D99" s="152"/>
      <c r="E99" s="153">
        <v>0</v>
      </c>
      <c r="F99" s="154">
        <f>IF(('CAPS (current)'!J94)-E99&gt;0,E99-('CAPS (current)'!J94))+('CAPS (current)'!J94)</f>
        <v>0</v>
      </c>
      <c r="G99" s="155">
        <v>0</v>
      </c>
      <c r="H99" s="156">
        <f>SUM(F99*3%)*G99</f>
        <v>0</v>
      </c>
      <c r="I99" s="156">
        <f>SUM(F99*5%)*G99</f>
        <v>0</v>
      </c>
      <c r="J99" s="156">
        <f>SUM(I99,H99)</f>
        <v>0</v>
      </c>
    </row>
    <row r="100" spans="1:10" ht="14.25" thickTop="1" thickBot="1" x14ac:dyDescent="0.25">
      <c r="A100" s="150">
        <v>4</v>
      </c>
      <c r="B100" s="151"/>
      <c r="C100" s="151"/>
      <c r="D100" s="152"/>
      <c r="E100" s="153">
        <v>0</v>
      </c>
      <c r="F100" s="154">
        <f>IF(('CAPS (current)'!J94)-E100&gt;0,E100-('CAPS (current)'!J94))+('CAPS (current)'!J94)</f>
        <v>0</v>
      </c>
      <c r="G100" s="155">
        <v>0</v>
      </c>
      <c r="H100" s="156">
        <f>SUM(F100*3%)*G100</f>
        <v>0</v>
      </c>
      <c r="I100" s="156">
        <f>SUM(F100*5%)*G100</f>
        <v>0</v>
      </c>
      <c r="J100" s="156">
        <f>SUM(I100,H100)</f>
        <v>0</v>
      </c>
    </row>
    <row r="101" spans="1:10" ht="14.25" thickTop="1" thickBot="1" x14ac:dyDescent="0.25">
      <c r="A101" s="150">
        <v>5</v>
      </c>
      <c r="B101" s="157"/>
      <c r="C101" s="157"/>
      <c r="D101" s="158"/>
      <c r="E101" s="153">
        <v>0</v>
      </c>
      <c r="F101" s="154">
        <f>IF(('CAPS (current)'!J94)-E101&gt;0,E101-('CAPS (current)'!J94))+('CAPS (current)'!J94)</f>
        <v>0</v>
      </c>
      <c r="G101" s="155">
        <v>0</v>
      </c>
      <c r="H101" s="156">
        <f>SUM(F101*3%)*G101</f>
        <v>0</v>
      </c>
      <c r="I101" s="156">
        <f>SUM(F101*5%)*G101</f>
        <v>0</v>
      </c>
      <c r="J101" s="156">
        <f>SUM(I101,H101)</f>
        <v>0</v>
      </c>
    </row>
    <row r="102" spans="1:10" ht="14.25" thickTop="1" thickBot="1" x14ac:dyDescent="0.25">
      <c r="A102" s="13"/>
      <c r="E102" s="13"/>
      <c r="F102" s="13"/>
      <c r="G102" s="13"/>
      <c r="H102" s="13"/>
      <c r="I102" s="13"/>
      <c r="J102" s="13"/>
    </row>
    <row r="103" spans="1:10" ht="14.25" thickTop="1" thickBot="1" x14ac:dyDescent="0.25">
      <c r="A103" s="13"/>
      <c r="B103" s="14" t="s">
        <v>18</v>
      </c>
      <c r="C103" s="14"/>
      <c r="D103" s="13"/>
      <c r="E103" s="13"/>
      <c r="F103" s="13"/>
      <c r="G103" s="13"/>
      <c r="H103" s="156">
        <f>SUM(H97:H101)</f>
        <v>0</v>
      </c>
      <c r="I103" s="156">
        <f>SUM(I97:I101)</f>
        <v>0</v>
      </c>
      <c r="J103" s="156">
        <f>SUM(J97:J101)</f>
        <v>0</v>
      </c>
    </row>
    <row r="104" spans="1:10" ht="14.25" thickTop="1" thickBot="1" x14ac:dyDescent="0.25"/>
    <row r="105" spans="1:10" ht="13.5" thickTop="1" x14ac:dyDescent="0.2">
      <c r="A105" s="13"/>
      <c r="B105" s="190" t="s">
        <v>21</v>
      </c>
      <c r="C105" s="166"/>
      <c r="D105" s="173"/>
      <c r="E105" s="176"/>
      <c r="F105" s="177" t="s">
        <v>15</v>
      </c>
      <c r="G105" s="173"/>
      <c r="H105" s="173" t="s">
        <v>1</v>
      </c>
      <c r="I105" s="173" t="s">
        <v>3</v>
      </c>
      <c r="J105" s="173"/>
    </row>
    <row r="106" spans="1:10" x14ac:dyDescent="0.2">
      <c r="A106" s="13"/>
      <c r="B106" s="167" t="s">
        <v>16</v>
      </c>
      <c r="C106" s="168"/>
      <c r="D106" s="174" t="s">
        <v>0</v>
      </c>
      <c r="E106" s="174" t="s">
        <v>23</v>
      </c>
      <c r="F106" s="178" t="s">
        <v>6</v>
      </c>
      <c r="G106" s="174" t="s">
        <v>5</v>
      </c>
      <c r="H106" s="174" t="s">
        <v>2</v>
      </c>
      <c r="I106" s="174" t="s">
        <v>2</v>
      </c>
      <c r="J106" s="174" t="s">
        <v>4</v>
      </c>
    </row>
    <row r="107" spans="1:10" ht="13.5" thickBot="1" x14ac:dyDescent="0.25">
      <c r="A107" s="13"/>
      <c r="B107" s="169"/>
      <c r="C107" s="170"/>
      <c r="D107" s="175"/>
      <c r="E107" s="175"/>
      <c r="F107" s="179"/>
      <c r="G107" s="175"/>
      <c r="H107" s="180">
        <v>0.03</v>
      </c>
      <c r="I107" s="181">
        <v>0.05</v>
      </c>
      <c r="J107" s="175"/>
    </row>
    <row r="108" spans="1:10" ht="14.25" thickTop="1" thickBot="1" x14ac:dyDescent="0.25">
      <c r="A108" s="150">
        <v>1</v>
      </c>
      <c r="B108" s="151"/>
      <c r="C108" s="151"/>
      <c r="D108" s="152"/>
      <c r="E108" s="153">
        <v>2000</v>
      </c>
      <c r="F108" s="154">
        <f>IF(('CAPS (current)'!J95)-E108&gt;0,E108-('CAPS (current)'!J95))+('CAPS (current)'!J95)</f>
        <v>1083.51</v>
      </c>
      <c r="G108" s="155">
        <v>0</v>
      </c>
      <c r="H108" s="156">
        <f>ROUND(SUM(F108*H107)*G108,2)</f>
        <v>0</v>
      </c>
      <c r="I108" s="156">
        <f>SUM(F108*I107)*G108</f>
        <v>0</v>
      </c>
      <c r="J108" s="156">
        <f>SUM(I108,H108)</f>
        <v>0</v>
      </c>
    </row>
    <row r="109" spans="1:10" ht="14.25" thickTop="1" thickBot="1" x14ac:dyDescent="0.25">
      <c r="A109" s="13"/>
      <c r="E109" s="13"/>
      <c r="F109" s="13"/>
      <c r="G109" s="13"/>
      <c r="H109" s="13"/>
      <c r="I109" s="13"/>
      <c r="J109" s="13"/>
    </row>
    <row r="110" spans="1:10" ht="14.25" thickTop="1" thickBot="1" x14ac:dyDescent="0.25">
      <c r="A110" s="13"/>
      <c r="B110" s="14" t="s">
        <v>18</v>
      </c>
      <c r="C110" s="14"/>
      <c r="D110" s="13"/>
      <c r="E110" s="13"/>
      <c r="F110" s="13"/>
      <c r="G110" s="13"/>
      <c r="H110" s="156">
        <f>SUM(H108:H108)</f>
        <v>0</v>
      </c>
      <c r="I110" s="156">
        <f>SUM(I108:I108)</f>
        <v>0</v>
      </c>
      <c r="J110" s="156">
        <f>SUM(J108:J108)</f>
        <v>0</v>
      </c>
    </row>
    <row r="111" spans="1:10" ht="14.25" thickTop="1" thickBot="1" x14ac:dyDescent="0.25"/>
    <row r="112" spans="1:10" ht="14.25" thickTop="1" thickBot="1" x14ac:dyDescent="0.25">
      <c r="B112" s="10" t="s">
        <v>22</v>
      </c>
      <c r="H112" s="230">
        <f>SUM(H81,H92,H103,H110)</f>
        <v>0</v>
      </c>
      <c r="I112" s="230">
        <f>SUM(I81,I92,I103,I110)</f>
        <v>0</v>
      </c>
      <c r="J112" s="230">
        <f>SUM(J81,J92,J103,J110)</f>
        <v>0</v>
      </c>
    </row>
    <row r="113" ht="13.5" thickTop="1" x14ac:dyDescent="0.2"/>
  </sheetData>
  <pageMargins left="0.75" right="0.75" top="1" bottom="1" header="0.5" footer="0.5"/>
  <pageSetup scale="8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EA4A5"/>
  </sheetPr>
  <dimension ref="A1:J113"/>
  <sheetViews>
    <sheetView topLeftCell="A50" zoomScaleNormal="100" workbookViewId="0">
      <selection activeCell="H71" sqref="H71"/>
    </sheetView>
  </sheetViews>
  <sheetFormatPr defaultColWidth="9.140625" defaultRowHeight="12.75" x14ac:dyDescent="0.2"/>
  <cols>
    <col min="1" max="1" width="5.85546875" style="10" customWidth="1"/>
    <col min="2" max="2" width="23.28515625" style="10" customWidth="1"/>
    <col min="3" max="3" width="6.42578125" style="10" customWidth="1"/>
    <col min="4" max="4" width="15.42578125" style="10" customWidth="1"/>
    <col min="5" max="5" width="17" style="10" customWidth="1"/>
    <col min="6" max="6" width="18.42578125" style="10" customWidth="1"/>
    <col min="7" max="7" width="11.42578125" style="10" customWidth="1"/>
    <col min="8" max="8" width="13.140625" style="10" customWidth="1"/>
    <col min="9" max="9" width="12.42578125" style="10" customWidth="1"/>
    <col min="10" max="16384" width="9.140625" style="10"/>
  </cols>
  <sheetData>
    <row r="1" spans="1:10" x14ac:dyDescent="0.2">
      <c r="A1" s="13"/>
      <c r="B1" s="14" t="s">
        <v>29</v>
      </c>
      <c r="C1" s="14"/>
      <c r="D1" s="22" t="s">
        <v>31</v>
      </c>
      <c r="E1" s="9"/>
      <c r="H1" s="8" t="s">
        <v>65</v>
      </c>
      <c r="I1" s="8" t="s">
        <v>131</v>
      </c>
      <c r="J1" s="13"/>
    </row>
    <row r="2" spans="1:10" x14ac:dyDescent="0.2">
      <c r="A2" s="13"/>
      <c r="B2" s="14"/>
      <c r="C2" s="14"/>
      <c r="D2" s="13"/>
      <c r="E2" s="13"/>
      <c r="F2" s="13"/>
      <c r="G2" s="13"/>
      <c r="H2" s="13"/>
      <c r="I2" s="13"/>
      <c r="J2" s="13"/>
    </row>
    <row r="3" spans="1:10" x14ac:dyDescent="0.2">
      <c r="A3" s="13"/>
      <c r="B3" s="14" t="s">
        <v>7</v>
      </c>
      <c r="C3" s="20"/>
      <c r="D3" s="13"/>
      <c r="E3" s="19" t="s">
        <v>57</v>
      </c>
      <c r="F3" s="13"/>
      <c r="G3" s="13"/>
      <c r="H3" s="11"/>
      <c r="I3" s="18"/>
      <c r="J3" s="13"/>
    </row>
    <row r="4" spans="1:10" ht="13.5" thickBot="1" x14ac:dyDescent="0.25">
      <c r="A4" s="13"/>
      <c r="B4" s="14"/>
      <c r="C4" s="14"/>
      <c r="D4" s="13"/>
      <c r="E4" s="13"/>
      <c r="F4" s="13"/>
      <c r="G4" s="13"/>
      <c r="H4" s="11"/>
      <c r="I4" s="18"/>
      <c r="J4" s="13"/>
    </row>
    <row r="5" spans="1:10" ht="14.25" thickTop="1" thickBot="1" x14ac:dyDescent="0.25">
      <c r="A5" s="13"/>
      <c r="B5" s="182"/>
      <c r="C5" s="183"/>
      <c r="D5" s="184"/>
      <c r="E5" s="184"/>
      <c r="F5" s="185"/>
      <c r="G5" s="17"/>
      <c r="H5" s="2" t="s">
        <v>130</v>
      </c>
      <c r="I5" s="13"/>
      <c r="J5" s="13"/>
    </row>
    <row r="6" spans="1:10" ht="13.5" thickTop="1" x14ac:dyDescent="0.2">
      <c r="A6" s="13"/>
      <c r="B6" s="3"/>
      <c r="C6" s="3"/>
      <c r="D6" s="2"/>
      <c r="E6" s="2"/>
      <c r="F6" s="2"/>
      <c r="G6" s="13"/>
      <c r="H6" s="13"/>
      <c r="I6" s="13"/>
      <c r="J6" s="13"/>
    </row>
    <row r="7" spans="1:10" x14ac:dyDescent="0.2">
      <c r="A7" s="13"/>
      <c r="B7" s="14" t="s">
        <v>25</v>
      </c>
      <c r="C7" s="3"/>
      <c r="D7" s="2"/>
      <c r="E7" s="2"/>
      <c r="F7" s="2"/>
      <c r="G7" s="13"/>
      <c r="H7" s="13"/>
      <c r="I7" s="13"/>
      <c r="J7" s="13"/>
    </row>
    <row r="8" spans="1:10" ht="13.5" thickBot="1" x14ac:dyDescent="0.25">
      <c r="A8" s="13"/>
      <c r="B8" s="3"/>
      <c r="C8" s="3"/>
      <c r="D8" s="2"/>
      <c r="E8" s="2"/>
      <c r="F8" s="2"/>
      <c r="G8" s="13"/>
      <c r="H8" s="13"/>
      <c r="I8" s="13"/>
      <c r="J8" s="13"/>
    </row>
    <row r="9" spans="1:10" ht="14.25" thickTop="1" thickBot="1" x14ac:dyDescent="0.25">
      <c r="A9" s="13"/>
      <c r="B9" s="186" t="s">
        <v>56</v>
      </c>
      <c r="C9" s="187"/>
      <c r="D9" s="188"/>
      <c r="E9" s="150" t="s">
        <v>24</v>
      </c>
      <c r="F9" s="188"/>
      <c r="G9" s="13"/>
      <c r="H9" s="13"/>
      <c r="I9" s="13"/>
      <c r="J9" s="13"/>
    </row>
    <row r="10" spans="1:10" ht="14.25" thickTop="1" thickBot="1" x14ac:dyDescent="0.25">
      <c r="A10" s="13"/>
      <c r="B10" s="14"/>
      <c r="C10" s="14"/>
      <c r="D10" s="13"/>
      <c r="E10" s="13"/>
      <c r="F10" s="13"/>
      <c r="G10" s="13"/>
      <c r="H10" s="13"/>
      <c r="I10" s="13"/>
      <c r="J10" s="13"/>
    </row>
    <row r="11" spans="1:10" ht="13.5" thickTop="1" x14ac:dyDescent="0.2">
      <c r="A11" s="13"/>
      <c r="B11" s="238"/>
      <c r="C11" s="166"/>
      <c r="D11" s="173"/>
      <c r="E11" s="176"/>
      <c r="F11" s="177" t="s">
        <v>15</v>
      </c>
      <c r="G11" s="173"/>
      <c r="H11" s="173" t="s">
        <v>1</v>
      </c>
      <c r="I11" s="173" t="s">
        <v>3</v>
      </c>
      <c r="J11" s="173"/>
    </row>
    <row r="12" spans="1:10" x14ac:dyDescent="0.2">
      <c r="A12" s="13"/>
      <c r="B12" s="167" t="s">
        <v>16</v>
      </c>
      <c r="C12" s="168"/>
      <c r="D12" s="174" t="s">
        <v>0</v>
      </c>
      <c r="E12" s="174" t="s">
        <v>17</v>
      </c>
      <c r="F12" s="178" t="s">
        <v>6</v>
      </c>
      <c r="G12" s="174" t="s">
        <v>5</v>
      </c>
      <c r="H12" s="174" t="s">
        <v>2</v>
      </c>
      <c r="I12" s="174" t="s">
        <v>2</v>
      </c>
      <c r="J12" s="174" t="s">
        <v>4</v>
      </c>
    </row>
    <row r="13" spans="1:10" ht="13.5" thickBot="1" x14ac:dyDescent="0.25">
      <c r="A13" s="13"/>
      <c r="B13" s="167" t="s">
        <v>14</v>
      </c>
      <c r="C13" s="168"/>
      <c r="D13" s="174"/>
      <c r="E13" s="174"/>
      <c r="F13" s="178"/>
      <c r="G13" s="174"/>
      <c r="H13" s="192">
        <v>0.03</v>
      </c>
      <c r="I13" s="193">
        <v>0.05</v>
      </c>
      <c r="J13" s="174"/>
    </row>
    <row r="14" spans="1:10" ht="14.25" thickTop="1" thickBot="1" x14ac:dyDescent="0.25">
      <c r="A14" s="150">
        <v>1</v>
      </c>
      <c r="B14" s="151"/>
      <c r="C14" s="151"/>
      <c r="D14" s="152"/>
      <c r="E14" s="153">
        <v>1920</v>
      </c>
      <c r="F14" s="154">
        <f>IF(('CAPS (current)'!J111)-E14&gt;0,E14-('CAPS (current)'!J111))+('CAPS (current)'!J111)</f>
        <v>789.74</v>
      </c>
      <c r="G14" s="155">
        <v>1</v>
      </c>
      <c r="H14" s="156">
        <f>ROUND(SUM(F14*H13)*G14,2)</f>
        <v>23.69</v>
      </c>
      <c r="I14" s="156">
        <f>SUM(F14*I13)*G14</f>
        <v>39.487000000000002</v>
      </c>
      <c r="J14" s="156">
        <f t="shared" ref="J14:J23" si="0">SUM(I14,H14)</f>
        <v>63.177000000000007</v>
      </c>
    </row>
    <row r="15" spans="1:10" ht="14.25" thickTop="1" thickBot="1" x14ac:dyDescent="0.25">
      <c r="A15" s="150">
        <v>2</v>
      </c>
      <c r="B15" s="151"/>
      <c r="C15" s="151"/>
      <c r="D15" s="152"/>
      <c r="E15" s="153">
        <v>0</v>
      </c>
      <c r="F15" s="154">
        <f>IF(('CAPS (current)'!J111)-E15&gt;0,E15-('CAPS (current)'!J111))+('CAPS (current)'!J111)</f>
        <v>0</v>
      </c>
      <c r="G15" s="155">
        <v>0</v>
      </c>
      <c r="H15" s="156">
        <f t="shared" ref="H15:H23" si="1">SUM(F15*3%)*G15</f>
        <v>0</v>
      </c>
      <c r="I15" s="156">
        <f t="shared" ref="I15:I23" si="2">SUM(F15*5%)*G15</f>
        <v>0</v>
      </c>
      <c r="J15" s="156">
        <f t="shared" si="0"/>
        <v>0</v>
      </c>
    </row>
    <row r="16" spans="1:10" ht="14.25" thickTop="1" thickBot="1" x14ac:dyDescent="0.25">
      <c r="A16" s="150">
        <v>3</v>
      </c>
      <c r="B16" s="151"/>
      <c r="C16" s="151"/>
      <c r="D16" s="152"/>
      <c r="E16" s="153">
        <v>0</v>
      </c>
      <c r="F16" s="154">
        <f>IF(('CAPS (current)'!J111)-E16&gt;0,E16-('CAPS (current)'!J111))+('CAPS (current)'!J111)</f>
        <v>0</v>
      </c>
      <c r="G16" s="155">
        <v>0</v>
      </c>
      <c r="H16" s="156">
        <f t="shared" si="1"/>
        <v>0</v>
      </c>
      <c r="I16" s="156">
        <f t="shared" si="2"/>
        <v>0</v>
      </c>
      <c r="J16" s="156">
        <f t="shared" si="0"/>
        <v>0</v>
      </c>
    </row>
    <row r="17" spans="1:10" ht="14.25" thickTop="1" thickBot="1" x14ac:dyDescent="0.25">
      <c r="A17" s="150">
        <v>4</v>
      </c>
      <c r="B17" s="151"/>
      <c r="C17" s="151"/>
      <c r="D17" s="152"/>
      <c r="E17" s="153">
        <v>0</v>
      </c>
      <c r="F17" s="154">
        <f>IF(('CAPS (current)'!J111)-E17&gt;0,E17-('CAPS (current)'!J111))+('CAPS (current)'!J111)</f>
        <v>0</v>
      </c>
      <c r="G17" s="155">
        <v>0</v>
      </c>
      <c r="H17" s="156">
        <f t="shared" si="1"/>
        <v>0</v>
      </c>
      <c r="I17" s="156">
        <f t="shared" si="2"/>
        <v>0</v>
      </c>
      <c r="J17" s="156">
        <f t="shared" si="0"/>
        <v>0</v>
      </c>
    </row>
    <row r="18" spans="1:10" ht="14.25" thickTop="1" thickBot="1" x14ac:dyDescent="0.25">
      <c r="A18" s="150">
        <v>5</v>
      </c>
      <c r="B18" s="157"/>
      <c r="C18" s="157"/>
      <c r="D18" s="158"/>
      <c r="E18" s="153">
        <v>0</v>
      </c>
      <c r="F18" s="154">
        <f>IF(('CAPS (current)'!J111)-E18&gt;0,E18-('CAPS (current)'!J111))+('CAPS (current)'!J111)</f>
        <v>0</v>
      </c>
      <c r="G18" s="155">
        <v>0</v>
      </c>
      <c r="H18" s="156">
        <f t="shared" si="1"/>
        <v>0</v>
      </c>
      <c r="I18" s="156">
        <f t="shared" si="2"/>
        <v>0</v>
      </c>
      <c r="J18" s="156">
        <f t="shared" si="0"/>
        <v>0</v>
      </c>
    </row>
    <row r="19" spans="1:10" ht="14.25" thickTop="1" thickBot="1" x14ac:dyDescent="0.25">
      <c r="A19" s="150">
        <v>6</v>
      </c>
      <c r="B19" s="157"/>
      <c r="C19" s="157"/>
      <c r="D19" s="158"/>
      <c r="E19" s="153">
        <v>0</v>
      </c>
      <c r="F19" s="154">
        <f>IF(('CAPS (current)'!J111)-E19&gt;0,E19-('CAPS (current)'!J111))+('CAPS (current)'!J111)</f>
        <v>0</v>
      </c>
      <c r="G19" s="155">
        <v>0</v>
      </c>
      <c r="H19" s="156">
        <f t="shared" si="1"/>
        <v>0</v>
      </c>
      <c r="I19" s="156">
        <f t="shared" si="2"/>
        <v>0</v>
      </c>
      <c r="J19" s="156">
        <f t="shared" si="0"/>
        <v>0</v>
      </c>
    </row>
    <row r="20" spans="1:10" ht="14.25" thickTop="1" thickBot="1" x14ac:dyDescent="0.25">
      <c r="A20" s="150">
        <v>7</v>
      </c>
      <c r="B20" s="157"/>
      <c r="C20" s="157"/>
      <c r="D20" s="158"/>
      <c r="E20" s="153">
        <v>0</v>
      </c>
      <c r="F20" s="154">
        <f>IF(('CAPS (current)'!J111)-E20&gt;0,E20-('CAPS (current)'!J111))+('CAPS (current)'!J111)</f>
        <v>0</v>
      </c>
      <c r="G20" s="155">
        <v>0</v>
      </c>
      <c r="H20" s="156">
        <f t="shared" si="1"/>
        <v>0</v>
      </c>
      <c r="I20" s="156">
        <f t="shared" si="2"/>
        <v>0</v>
      </c>
      <c r="J20" s="156">
        <f t="shared" si="0"/>
        <v>0</v>
      </c>
    </row>
    <row r="21" spans="1:10" ht="14.25" thickTop="1" thickBot="1" x14ac:dyDescent="0.25">
      <c r="A21" s="150">
        <v>8</v>
      </c>
      <c r="B21" s="157"/>
      <c r="C21" s="157"/>
      <c r="D21" s="158"/>
      <c r="E21" s="153">
        <v>0</v>
      </c>
      <c r="F21" s="154">
        <f>IF(('CAPS (current)'!J111)-E21&gt;0,E21-('CAPS (current)'!J111))+('CAPS (current)'!J111)</f>
        <v>0</v>
      </c>
      <c r="G21" s="155">
        <v>0</v>
      </c>
      <c r="H21" s="156">
        <f t="shared" si="1"/>
        <v>0</v>
      </c>
      <c r="I21" s="156">
        <f t="shared" si="2"/>
        <v>0</v>
      </c>
      <c r="J21" s="156">
        <f t="shared" si="0"/>
        <v>0</v>
      </c>
    </row>
    <row r="22" spans="1:10" ht="14.25" thickTop="1" thickBot="1" x14ac:dyDescent="0.25">
      <c r="A22" s="150">
        <v>9</v>
      </c>
      <c r="B22" s="157"/>
      <c r="C22" s="157"/>
      <c r="D22" s="158"/>
      <c r="E22" s="153">
        <v>0</v>
      </c>
      <c r="F22" s="154">
        <f>IF(('CAPS (current)'!J111)-E22&gt;0,E22-('CAPS (current)'!J111))+('CAPS (current)'!J111)</f>
        <v>0</v>
      </c>
      <c r="G22" s="155">
        <v>0</v>
      </c>
      <c r="H22" s="156">
        <f t="shared" si="1"/>
        <v>0</v>
      </c>
      <c r="I22" s="156">
        <f t="shared" si="2"/>
        <v>0</v>
      </c>
      <c r="J22" s="156">
        <f t="shared" si="0"/>
        <v>0</v>
      </c>
    </row>
    <row r="23" spans="1:10" ht="14.25" thickTop="1" thickBot="1" x14ac:dyDescent="0.25">
      <c r="A23" s="150">
        <v>10</v>
      </c>
      <c r="B23" s="157"/>
      <c r="C23" s="157"/>
      <c r="D23" s="158"/>
      <c r="E23" s="153">
        <v>0</v>
      </c>
      <c r="F23" s="154">
        <f>IF(('CAPS (current)'!J120)-E23&gt;0,E23-('CAPS (current)'!J120))+('CAPS (current)'!J120)</f>
        <v>0</v>
      </c>
      <c r="G23" s="155">
        <v>0</v>
      </c>
      <c r="H23" s="156">
        <f t="shared" si="1"/>
        <v>0</v>
      </c>
      <c r="I23" s="156">
        <f t="shared" si="2"/>
        <v>0</v>
      </c>
      <c r="J23" s="156">
        <f t="shared" si="0"/>
        <v>0</v>
      </c>
    </row>
    <row r="24" spans="1:10" ht="14.25" thickTop="1" thickBot="1" x14ac:dyDescent="0.25">
      <c r="A24" s="13"/>
      <c r="D24" s="11"/>
      <c r="E24" s="13"/>
      <c r="F24" s="13"/>
      <c r="G24" s="13"/>
      <c r="H24" s="13"/>
      <c r="I24" s="13"/>
      <c r="J24" s="13"/>
    </row>
    <row r="25" spans="1:10" ht="14.25" thickTop="1" thickBot="1" x14ac:dyDescent="0.25">
      <c r="A25" s="13"/>
      <c r="B25" s="14" t="s">
        <v>18</v>
      </c>
      <c r="C25" s="14"/>
      <c r="D25" s="13"/>
      <c r="E25" s="13"/>
      <c r="F25" s="13"/>
      <c r="G25" s="13"/>
      <c r="H25" s="156">
        <f>SUM(H14:H23)</f>
        <v>23.69</v>
      </c>
      <c r="I25" s="156">
        <f>SUM(I14:I23)</f>
        <v>39.487000000000002</v>
      </c>
      <c r="J25" s="156">
        <f>SUM(J14:J23)</f>
        <v>63.177000000000007</v>
      </c>
    </row>
    <row r="26" spans="1:10" ht="14.25" thickTop="1" thickBot="1" x14ac:dyDescent="0.25">
      <c r="A26" s="13"/>
      <c r="B26" s="14"/>
      <c r="C26" s="14"/>
      <c r="D26" s="13"/>
      <c r="E26" s="13"/>
      <c r="F26" s="13"/>
      <c r="G26" s="13"/>
      <c r="H26" s="12"/>
      <c r="I26" s="12"/>
      <c r="J26" s="12"/>
    </row>
    <row r="27" spans="1:10" ht="13.5" thickTop="1" x14ac:dyDescent="0.2">
      <c r="A27" s="13"/>
      <c r="B27" s="165" t="s">
        <v>19</v>
      </c>
      <c r="C27" s="166"/>
      <c r="D27" s="173"/>
      <c r="E27" s="176"/>
      <c r="F27" s="177" t="s">
        <v>15</v>
      </c>
      <c r="G27" s="173"/>
      <c r="H27" s="173" t="s">
        <v>1</v>
      </c>
      <c r="I27" s="173" t="s">
        <v>3</v>
      </c>
      <c r="J27" s="173"/>
    </row>
    <row r="28" spans="1:10" x14ac:dyDescent="0.2">
      <c r="A28" s="13"/>
      <c r="B28" s="167" t="s">
        <v>16</v>
      </c>
      <c r="C28" s="168"/>
      <c r="D28" s="174" t="s">
        <v>0</v>
      </c>
      <c r="E28" s="174" t="s">
        <v>17</v>
      </c>
      <c r="F28" s="178" t="s">
        <v>6</v>
      </c>
      <c r="G28" s="174" t="s">
        <v>5</v>
      </c>
      <c r="H28" s="174" t="s">
        <v>2</v>
      </c>
      <c r="I28" s="174" t="s">
        <v>2</v>
      </c>
      <c r="J28" s="174" t="s">
        <v>4</v>
      </c>
    </row>
    <row r="29" spans="1:10" ht="13.5" thickBot="1" x14ac:dyDescent="0.25">
      <c r="A29" s="13"/>
      <c r="B29" s="191"/>
      <c r="C29" s="168"/>
      <c r="D29" s="174"/>
      <c r="E29" s="174"/>
      <c r="F29" s="178"/>
      <c r="G29" s="174"/>
      <c r="H29" s="192">
        <v>0.03</v>
      </c>
      <c r="I29" s="193">
        <v>0.05</v>
      </c>
      <c r="J29" s="174"/>
    </row>
    <row r="30" spans="1:10" ht="14.25" thickTop="1" thickBot="1" x14ac:dyDescent="0.25">
      <c r="A30" s="150">
        <v>1</v>
      </c>
      <c r="B30" s="151"/>
      <c r="C30" s="151"/>
      <c r="D30" s="152"/>
      <c r="E30" s="153">
        <v>0</v>
      </c>
      <c r="F30" s="154">
        <f>IF(('CAPS (current)'!J112)-E30&gt;0,E30-('CAPS (current)'!J112))+('CAPS (current)'!J112)</f>
        <v>0</v>
      </c>
      <c r="G30" s="155">
        <v>0</v>
      </c>
      <c r="H30" s="156">
        <f>ROUND(SUM(F30*H29)*G30,2)</f>
        <v>0</v>
      </c>
      <c r="I30" s="156">
        <f>SUM(F30*I29)*G30</f>
        <v>0</v>
      </c>
      <c r="J30" s="156">
        <f>SUM(I30,H30)</f>
        <v>0</v>
      </c>
    </row>
    <row r="31" spans="1:10" ht="14.25" thickTop="1" thickBot="1" x14ac:dyDescent="0.25">
      <c r="A31" s="150">
        <v>2</v>
      </c>
      <c r="B31" s="151"/>
      <c r="C31" s="151"/>
      <c r="D31" s="152"/>
      <c r="E31" s="153">
        <v>0</v>
      </c>
      <c r="F31" s="154">
        <f>IF(('CAPS (current)'!J112)-E31&gt;0,E31-('CAPS (current)'!J112))+('CAPS (current)'!J112)</f>
        <v>0</v>
      </c>
      <c r="G31" s="155">
        <v>0</v>
      </c>
      <c r="H31" s="156">
        <f>SUM(F31*3%)*G31</f>
        <v>0</v>
      </c>
      <c r="I31" s="156">
        <f>SUM(F31*5%)*G31</f>
        <v>0</v>
      </c>
      <c r="J31" s="156">
        <f>SUM(I31,H31)</f>
        <v>0</v>
      </c>
    </row>
    <row r="32" spans="1:10" ht="14.25" thickTop="1" thickBot="1" x14ac:dyDescent="0.25">
      <c r="A32" s="150">
        <v>3</v>
      </c>
      <c r="B32" s="151"/>
      <c r="C32" s="151"/>
      <c r="D32" s="152"/>
      <c r="E32" s="153">
        <v>0</v>
      </c>
      <c r="F32" s="154">
        <f>IF(('CAPS (current)'!J112)-E32&gt;0,E32-('CAPS (current)'!J112))+('CAPS (current)'!J112)</f>
        <v>0</v>
      </c>
      <c r="G32" s="155">
        <v>0</v>
      </c>
      <c r="H32" s="156">
        <f>SUM(F32*3%)*G32</f>
        <v>0</v>
      </c>
      <c r="I32" s="156">
        <f>SUM(F32*5%)*G32</f>
        <v>0</v>
      </c>
      <c r="J32" s="156">
        <f>SUM(I32,H32)</f>
        <v>0</v>
      </c>
    </row>
    <row r="33" spans="1:10" ht="14.25" thickTop="1" thickBot="1" x14ac:dyDescent="0.25">
      <c r="A33" s="150">
        <v>4</v>
      </c>
      <c r="B33" s="151"/>
      <c r="C33" s="151"/>
      <c r="D33" s="152"/>
      <c r="E33" s="153">
        <v>0</v>
      </c>
      <c r="F33" s="154">
        <f>IF(('CAPS (current)'!J112)-E33&gt;0,E33-('CAPS (current)'!J112))+('CAPS (current)'!J112)</f>
        <v>0</v>
      </c>
      <c r="G33" s="155">
        <v>0</v>
      </c>
      <c r="H33" s="156">
        <f>SUM(F33*3%)*G33</f>
        <v>0</v>
      </c>
      <c r="I33" s="156">
        <f>SUM(F33*5%)*G33</f>
        <v>0</v>
      </c>
      <c r="J33" s="156">
        <f>SUM(I33,H33)</f>
        <v>0</v>
      </c>
    </row>
    <row r="34" spans="1:10" ht="14.25" thickTop="1" thickBot="1" x14ac:dyDescent="0.25">
      <c r="A34" s="150">
        <v>5</v>
      </c>
      <c r="B34" s="157"/>
      <c r="C34" s="157"/>
      <c r="D34" s="158"/>
      <c r="E34" s="153">
        <v>0</v>
      </c>
      <c r="F34" s="154">
        <f>IF(('CAPS (current)'!J112)-E34&gt;0,E34-('CAPS (current)'!J112))+('CAPS (current)'!J112)</f>
        <v>0</v>
      </c>
      <c r="G34" s="155">
        <v>0</v>
      </c>
      <c r="H34" s="156">
        <f>SUM(F34*3%)*G34</f>
        <v>0</v>
      </c>
      <c r="I34" s="156">
        <f>SUM(F34*5%)*G34</f>
        <v>0</v>
      </c>
      <c r="J34" s="156">
        <f>SUM(I34,H34)</f>
        <v>0</v>
      </c>
    </row>
    <row r="35" spans="1:10" ht="14.25" thickTop="1" thickBot="1" x14ac:dyDescent="0.25">
      <c r="A35" s="13"/>
      <c r="D35" s="11"/>
      <c r="E35" s="13"/>
      <c r="F35" s="13"/>
      <c r="G35" s="13"/>
      <c r="H35" s="13"/>
      <c r="I35" s="13"/>
      <c r="J35" s="13"/>
    </row>
    <row r="36" spans="1:10" ht="14.25" thickTop="1" thickBot="1" x14ac:dyDescent="0.25">
      <c r="A36" s="13"/>
      <c r="B36" s="14" t="s">
        <v>18</v>
      </c>
      <c r="C36" s="14"/>
      <c r="D36" s="13"/>
      <c r="E36" s="13"/>
      <c r="F36" s="13"/>
      <c r="G36" s="13"/>
      <c r="H36" s="156">
        <f>SUM(H30:H34)</f>
        <v>0</v>
      </c>
      <c r="I36" s="156">
        <f>SUM(I30:I34)</f>
        <v>0</v>
      </c>
      <c r="J36" s="156">
        <f>SUM(J30:J34)</f>
        <v>0</v>
      </c>
    </row>
    <row r="37" spans="1:10" ht="14.25" thickTop="1" thickBot="1" x14ac:dyDescent="0.25">
      <c r="A37" s="11"/>
      <c r="D37" s="11"/>
      <c r="E37" s="11"/>
      <c r="F37" s="11"/>
      <c r="G37" s="11"/>
      <c r="H37" s="11"/>
      <c r="I37" s="11"/>
      <c r="J37" s="11"/>
    </row>
    <row r="38" spans="1:10" ht="13.5" thickTop="1" x14ac:dyDescent="0.2">
      <c r="A38" s="13"/>
      <c r="B38" s="189" t="s">
        <v>20</v>
      </c>
      <c r="C38" s="166"/>
      <c r="D38" s="173"/>
      <c r="E38" s="176"/>
      <c r="F38" s="177" t="s">
        <v>15</v>
      </c>
      <c r="G38" s="173"/>
      <c r="H38" s="173" t="s">
        <v>1</v>
      </c>
      <c r="I38" s="173" t="s">
        <v>3</v>
      </c>
      <c r="J38" s="173"/>
    </row>
    <row r="39" spans="1:10" x14ac:dyDescent="0.2">
      <c r="A39" s="13"/>
      <c r="B39" s="167" t="s">
        <v>16</v>
      </c>
      <c r="C39" s="168"/>
      <c r="D39" s="174" t="s">
        <v>0</v>
      </c>
      <c r="E39" s="174" t="s">
        <v>17</v>
      </c>
      <c r="F39" s="178" t="s">
        <v>6</v>
      </c>
      <c r="G39" s="174" t="s">
        <v>5</v>
      </c>
      <c r="H39" s="174" t="s">
        <v>2</v>
      </c>
      <c r="I39" s="174" t="s">
        <v>2</v>
      </c>
      <c r="J39" s="174" t="s">
        <v>4</v>
      </c>
    </row>
    <row r="40" spans="1:10" ht="13.5" thickBot="1" x14ac:dyDescent="0.25">
      <c r="A40" s="13"/>
      <c r="B40" s="191"/>
      <c r="C40" s="168"/>
      <c r="D40" s="174"/>
      <c r="E40" s="174"/>
      <c r="F40" s="178"/>
      <c r="G40" s="174"/>
      <c r="H40" s="192">
        <v>0.03</v>
      </c>
      <c r="I40" s="193">
        <v>0.05</v>
      </c>
      <c r="J40" s="174"/>
    </row>
    <row r="41" spans="1:10" ht="14.25" thickTop="1" thickBot="1" x14ac:dyDescent="0.25">
      <c r="A41" s="150">
        <v>1</v>
      </c>
      <c r="B41" s="151"/>
      <c r="C41" s="151"/>
      <c r="D41" s="152"/>
      <c r="E41" s="153">
        <v>0</v>
      </c>
      <c r="F41" s="154">
        <f>IF(('CAPS (current)'!J113)-E41&gt;0,E41-('CAPS (current)'!J113))+('CAPS (current)'!J113)</f>
        <v>0</v>
      </c>
      <c r="G41" s="155">
        <v>0</v>
      </c>
      <c r="H41" s="156">
        <f>ROUND(SUM(F41*H40)*G41,2)</f>
        <v>0</v>
      </c>
      <c r="I41" s="156">
        <f>SUM(F41*I40)*G41</f>
        <v>0</v>
      </c>
      <c r="J41" s="156">
        <f>SUM(I41,H41)</f>
        <v>0</v>
      </c>
    </row>
    <row r="42" spans="1:10" ht="14.25" thickTop="1" thickBot="1" x14ac:dyDescent="0.25">
      <c r="A42" s="150">
        <v>2</v>
      </c>
      <c r="B42" s="151"/>
      <c r="C42" s="151"/>
      <c r="D42" s="152"/>
      <c r="E42" s="153">
        <v>0</v>
      </c>
      <c r="F42" s="154">
        <f>IF(('CAPS (current)'!J113)-E42&gt;0,E42-('CAPS (current)'!J113))+('CAPS (current)'!J113)</f>
        <v>0</v>
      </c>
      <c r="G42" s="155">
        <v>0</v>
      </c>
      <c r="H42" s="156">
        <f>SUM(F42*3%)*G42</f>
        <v>0</v>
      </c>
      <c r="I42" s="156">
        <f>SUM(F42*5%)*G42</f>
        <v>0</v>
      </c>
      <c r="J42" s="156">
        <f>SUM(I42,H42)</f>
        <v>0</v>
      </c>
    </row>
    <row r="43" spans="1:10" ht="14.25" thickTop="1" thickBot="1" x14ac:dyDescent="0.25">
      <c r="A43" s="150">
        <v>3</v>
      </c>
      <c r="B43" s="151"/>
      <c r="C43" s="151"/>
      <c r="D43" s="152"/>
      <c r="E43" s="153">
        <v>0</v>
      </c>
      <c r="F43" s="154">
        <f>IF(('CAPS (current)'!J113)-E43&gt;0,E43-('CAPS (current)'!J113))+('CAPS (current)'!J113)</f>
        <v>0</v>
      </c>
      <c r="G43" s="155">
        <v>0</v>
      </c>
      <c r="H43" s="156">
        <f>SUM(F43*3%)*G43</f>
        <v>0</v>
      </c>
      <c r="I43" s="156">
        <f>SUM(F43*5%)*G43</f>
        <v>0</v>
      </c>
      <c r="J43" s="156">
        <f>SUM(I43,H43)</f>
        <v>0</v>
      </c>
    </row>
    <row r="44" spans="1:10" ht="14.25" thickTop="1" thickBot="1" x14ac:dyDescent="0.25">
      <c r="A44" s="150">
        <v>4</v>
      </c>
      <c r="B44" s="151"/>
      <c r="C44" s="151"/>
      <c r="D44" s="152"/>
      <c r="E44" s="153">
        <v>0</v>
      </c>
      <c r="F44" s="154">
        <f>IF(('CAPS (current)'!J113)-E44&gt;0,E44-('CAPS (current)'!J113))+('CAPS (current)'!J113)</f>
        <v>0</v>
      </c>
      <c r="G44" s="155">
        <v>0</v>
      </c>
      <c r="H44" s="156">
        <f>SUM(F44*3%)*G44</f>
        <v>0</v>
      </c>
      <c r="I44" s="156">
        <f>SUM(F44*5%)*G44</f>
        <v>0</v>
      </c>
      <c r="J44" s="156">
        <f>SUM(I44,H44)</f>
        <v>0</v>
      </c>
    </row>
    <row r="45" spans="1:10" ht="14.25" thickTop="1" thickBot="1" x14ac:dyDescent="0.25">
      <c r="A45" s="150">
        <v>5</v>
      </c>
      <c r="B45" s="157"/>
      <c r="C45" s="157"/>
      <c r="D45" s="158"/>
      <c r="E45" s="153">
        <v>0</v>
      </c>
      <c r="F45" s="154">
        <f>IF(('CAPS (current)'!J113)-E45&gt;0,E45-('CAPS (current)'!J113))+('CAPS (current)'!J113)</f>
        <v>0</v>
      </c>
      <c r="G45" s="155">
        <v>0</v>
      </c>
      <c r="H45" s="156">
        <f>SUM(F45*3%)*G45</f>
        <v>0</v>
      </c>
      <c r="I45" s="156">
        <f>SUM(F45*5%)*G45</f>
        <v>0</v>
      </c>
      <c r="J45" s="156">
        <f>SUM(I45,H45)</f>
        <v>0</v>
      </c>
    </row>
    <row r="46" spans="1:10" ht="14.25" thickTop="1" thickBot="1" x14ac:dyDescent="0.25">
      <c r="A46" s="13"/>
      <c r="D46" s="11"/>
      <c r="E46" s="13"/>
      <c r="F46" s="13"/>
      <c r="G46" s="13"/>
      <c r="H46" s="13"/>
      <c r="I46" s="13"/>
      <c r="J46" s="13"/>
    </row>
    <row r="47" spans="1:10" ht="14.25" thickTop="1" thickBot="1" x14ac:dyDescent="0.25">
      <c r="A47" s="13"/>
      <c r="B47" s="14" t="s">
        <v>18</v>
      </c>
      <c r="C47" s="14"/>
      <c r="D47" s="13"/>
      <c r="E47" s="13"/>
      <c r="F47" s="13"/>
      <c r="G47" s="13"/>
      <c r="H47" s="156">
        <f>SUM(H41:H45)</f>
        <v>0</v>
      </c>
      <c r="I47" s="156">
        <f>SUM(I41:I45)</f>
        <v>0</v>
      </c>
      <c r="J47" s="156">
        <f>SUM(J41:J45)</f>
        <v>0</v>
      </c>
    </row>
    <row r="48" spans="1:10" ht="14.25" thickTop="1" thickBot="1" x14ac:dyDescent="0.25">
      <c r="A48" s="11"/>
      <c r="D48" s="11"/>
      <c r="E48" s="11"/>
      <c r="F48" s="11"/>
      <c r="G48" s="11"/>
      <c r="H48" s="11"/>
      <c r="I48" s="11"/>
      <c r="J48" s="11"/>
    </row>
    <row r="49" spans="1:10" ht="13.5" thickTop="1" x14ac:dyDescent="0.2">
      <c r="A49" s="13"/>
      <c r="B49" s="190" t="s">
        <v>21</v>
      </c>
      <c r="C49" s="166"/>
      <c r="D49" s="173"/>
      <c r="E49" s="176"/>
      <c r="F49" s="177" t="s">
        <v>15</v>
      </c>
      <c r="G49" s="173"/>
      <c r="H49" s="173" t="s">
        <v>1</v>
      </c>
      <c r="I49" s="173" t="s">
        <v>3</v>
      </c>
      <c r="J49" s="173"/>
    </row>
    <row r="50" spans="1:10" x14ac:dyDescent="0.2">
      <c r="A50" s="13"/>
      <c r="B50" s="167" t="s">
        <v>16</v>
      </c>
      <c r="C50" s="168"/>
      <c r="D50" s="174" t="s">
        <v>0</v>
      </c>
      <c r="E50" s="174" t="s">
        <v>17</v>
      </c>
      <c r="F50" s="178" t="s">
        <v>6</v>
      </c>
      <c r="G50" s="174" t="s">
        <v>5</v>
      </c>
      <c r="H50" s="174" t="s">
        <v>2</v>
      </c>
      <c r="I50" s="174" t="s">
        <v>2</v>
      </c>
      <c r="J50" s="174" t="s">
        <v>4</v>
      </c>
    </row>
    <row r="51" spans="1:10" ht="13.5" thickBot="1" x14ac:dyDescent="0.25">
      <c r="A51" s="13"/>
      <c r="B51" s="169"/>
      <c r="C51" s="170"/>
      <c r="D51" s="175"/>
      <c r="E51" s="175"/>
      <c r="F51" s="179"/>
      <c r="G51" s="175"/>
      <c r="H51" s="180">
        <v>0.03</v>
      </c>
      <c r="I51" s="181">
        <v>0.05</v>
      </c>
      <c r="J51" s="175"/>
    </row>
    <row r="52" spans="1:10" ht="14.25" thickTop="1" thickBot="1" x14ac:dyDescent="0.25">
      <c r="A52" s="150">
        <v>1</v>
      </c>
      <c r="B52" s="151"/>
      <c r="C52" s="151"/>
      <c r="D52" s="152"/>
      <c r="E52" s="153">
        <v>0</v>
      </c>
      <c r="F52" s="154">
        <f>IF(('CAPS (current)'!J114)-E52&gt;0,E52-('CAPS (current)'!J114))+('CAPS (current)'!J114)</f>
        <v>0</v>
      </c>
      <c r="G52" s="155">
        <v>0</v>
      </c>
      <c r="H52" s="156">
        <f>ROUND(SUM(F52*H51)*G52,2)</f>
        <v>0</v>
      </c>
      <c r="I52" s="156">
        <f>SUM(F52*I51)*G52</f>
        <v>0</v>
      </c>
      <c r="J52" s="156">
        <f>SUM(I52,H52)</f>
        <v>0</v>
      </c>
    </row>
    <row r="53" spans="1:10" ht="14.25" thickTop="1" thickBot="1" x14ac:dyDescent="0.25">
      <c r="A53" s="13"/>
      <c r="D53" s="11"/>
      <c r="E53" s="13"/>
      <c r="F53" s="13"/>
      <c r="G53" s="13"/>
      <c r="H53" s="13"/>
      <c r="I53" s="13"/>
      <c r="J53" s="13"/>
    </row>
    <row r="54" spans="1:10" ht="14.25" thickTop="1" thickBot="1" x14ac:dyDescent="0.25">
      <c r="A54" s="13"/>
      <c r="B54" s="14" t="s">
        <v>18</v>
      </c>
      <c r="C54" s="14"/>
      <c r="D54" s="13"/>
      <c r="E54" s="13"/>
      <c r="F54" s="13"/>
      <c r="G54" s="13"/>
      <c r="H54" s="156">
        <f>SUM(H52:H52)</f>
        <v>0</v>
      </c>
      <c r="I54" s="156">
        <f>SUM(I52:I52)</f>
        <v>0</v>
      </c>
      <c r="J54" s="156">
        <f>SUM(J52:J52)</f>
        <v>0</v>
      </c>
    </row>
    <row r="55" spans="1:10" ht="14.25" thickTop="1" thickBot="1" x14ac:dyDescent="0.25">
      <c r="A55" s="11"/>
      <c r="D55" s="11"/>
      <c r="E55" s="11"/>
      <c r="F55" s="11"/>
      <c r="G55" s="11"/>
      <c r="H55" s="11"/>
      <c r="I55" s="11"/>
      <c r="J55" s="11"/>
    </row>
    <row r="56" spans="1:10" ht="14.25" thickTop="1" thickBot="1" x14ac:dyDescent="0.25">
      <c r="A56" s="11"/>
      <c r="B56" s="10" t="s">
        <v>22</v>
      </c>
      <c r="D56" s="11"/>
      <c r="E56" s="11"/>
      <c r="F56" s="11"/>
      <c r="G56" s="11"/>
      <c r="H56" s="230">
        <f>SUM(H26,H36,H47,H54)</f>
        <v>0</v>
      </c>
      <c r="I56" s="230">
        <f>SUM(I26,I36,I47,I54)</f>
        <v>0</v>
      </c>
      <c r="J56" s="230">
        <f>SUM(J26,J36,J47,J54)</f>
        <v>0</v>
      </c>
    </row>
    <row r="57" spans="1:10" ht="13.5" thickTop="1" x14ac:dyDescent="0.2">
      <c r="A57" s="13"/>
      <c r="B57" s="14"/>
      <c r="C57" s="14"/>
      <c r="D57" s="13"/>
      <c r="E57" s="13"/>
      <c r="F57" s="13"/>
      <c r="G57" s="13"/>
      <c r="H57" s="12"/>
      <c r="I57" s="12"/>
      <c r="J57" s="12"/>
    </row>
    <row r="58" spans="1:10" x14ac:dyDescent="0.2">
      <c r="A58" s="13"/>
      <c r="B58" s="14"/>
      <c r="C58" s="14"/>
      <c r="D58" s="13"/>
      <c r="E58" s="13"/>
      <c r="F58" s="13"/>
      <c r="G58" s="13"/>
      <c r="H58" s="12"/>
      <c r="I58" s="12"/>
      <c r="J58" s="12"/>
    </row>
    <row r="59" spans="1:10" x14ac:dyDescent="0.2">
      <c r="A59" s="13"/>
      <c r="B59" s="14" t="s">
        <v>7</v>
      </c>
      <c r="C59" s="20"/>
      <c r="D59" s="13"/>
      <c r="E59" s="19" t="s">
        <v>26</v>
      </c>
      <c r="F59" s="13"/>
      <c r="G59" s="13"/>
      <c r="H59" s="11"/>
      <c r="I59" s="18"/>
      <c r="J59" s="13"/>
    </row>
    <row r="60" spans="1:10" ht="13.5" thickBot="1" x14ac:dyDescent="0.25">
      <c r="A60" s="13"/>
      <c r="B60" s="14"/>
      <c r="C60" s="14"/>
      <c r="D60" s="13"/>
      <c r="E60" s="13"/>
      <c r="F60" s="13"/>
      <c r="G60" s="17"/>
      <c r="H60" s="13"/>
      <c r="I60" s="13"/>
      <c r="J60" s="13"/>
    </row>
    <row r="61" spans="1:10" ht="14.25" thickTop="1" thickBot="1" x14ac:dyDescent="0.25">
      <c r="A61" s="13"/>
      <c r="B61" s="182"/>
      <c r="C61" s="183"/>
      <c r="D61" s="184"/>
      <c r="E61" s="184"/>
      <c r="F61" s="185"/>
      <c r="G61" s="17"/>
      <c r="H61" s="2" t="s">
        <v>130</v>
      </c>
      <c r="I61" s="13"/>
      <c r="J61" s="13"/>
    </row>
    <row r="62" spans="1:10" ht="13.5" thickTop="1" x14ac:dyDescent="0.2">
      <c r="A62" s="13"/>
      <c r="B62" s="14"/>
      <c r="C62" s="14"/>
      <c r="D62" s="13"/>
      <c r="E62" s="13"/>
      <c r="F62" s="13"/>
      <c r="G62" s="13"/>
      <c r="H62" s="13"/>
      <c r="I62" s="13"/>
      <c r="J62" s="13"/>
    </row>
    <row r="63" spans="1:10" x14ac:dyDescent="0.2">
      <c r="A63" s="13"/>
      <c r="B63" s="14" t="s">
        <v>25</v>
      </c>
      <c r="C63" s="14"/>
      <c r="D63" s="13"/>
      <c r="E63" s="16"/>
      <c r="F63" s="15"/>
      <c r="G63" s="13"/>
      <c r="H63" s="13"/>
      <c r="I63" s="13"/>
      <c r="J63" s="13"/>
    </row>
    <row r="64" spans="1:10" ht="13.5" thickBot="1" x14ac:dyDescent="0.25">
      <c r="A64" s="13"/>
      <c r="B64" s="14"/>
      <c r="C64" s="14"/>
      <c r="D64" s="13"/>
      <c r="E64" s="13"/>
      <c r="F64" s="13"/>
      <c r="G64" s="13"/>
      <c r="H64" s="13"/>
      <c r="I64" s="13"/>
      <c r="J64" s="13"/>
    </row>
    <row r="65" spans="1:10" ht="14.25" thickTop="1" thickBot="1" x14ac:dyDescent="0.25">
      <c r="A65" s="13"/>
      <c r="B65" s="186" t="s">
        <v>56</v>
      </c>
      <c r="C65" s="187"/>
      <c r="D65" s="188"/>
      <c r="E65" s="150" t="s">
        <v>24</v>
      </c>
      <c r="F65" s="188"/>
      <c r="G65" s="13"/>
      <c r="H65" s="13"/>
      <c r="I65" s="13"/>
      <c r="J65" s="13"/>
    </row>
    <row r="66" spans="1:10" ht="14.25" thickTop="1" thickBot="1" x14ac:dyDescent="0.25">
      <c r="A66" s="13"/>
      <c r="B66" s="14"/>
      <c r="C66" s="14"/>
      <c r="D66" s="13"/>
      <c r="E66" s="13"/>
      <c r="F66" s="13"/>
      <c r="G66" s="13"/>
      <c r="H66" s="13"/>
      <c r="I66" s="13"/>
      <c r="J66" s="13"/>
    </row>
    <row r="67" spans="1:10" ht="13.5" thickTop="1" x14ac:dyDescent="0.2">
      <c r="A67" s="13"/>
      <c r="B67" s="238"/>
      <c r="C67" s="166"/>
      <c r="D67" s="173"/>
      <c r="E67" s="176"/>
      <c r="F67" s="177" t="s">
        <v>15</v>
      </c>
      <c r="G67" s="173"/>
      <c r="H67" s="173" t="s">
        <v>1</v>
      </c>
      <c r="I67" s="173" t="s">
        <v>3</v>
      </c>
      <c r="J67" s="173"/>
    </row>
    <row r="68" spans="1:10" x14ac:dyDescent="0.2">
      <c r="A68" s="13"/>
      <c r="B68" s="167" t="s">
        <v>16</v>
      </c>
      <c r="C68" s="168"/>
      <c r="D68" s="174" t="s">
        <v>0</v>
      </c>
      <c r="E68" s="174" t="s">
        <v>23</v>
      </c>
      <c r="F68" s="178" t="s">
        <v>6</v>
      </c>
      <c r="G68" s="174" t="s">
        <v>5</v>
      </c>
      <c r="H68" s="174" t="s">
        <v>2</v>
      </c>
      <c r="I68" s="174" t="s">
        <v>2</v>
      </c>
      <c r="J68" s="174" t="s">
        <v>4</v>
      </c>
    </row>
    <row r="69" spans="1:10" ht="13.5" thickBot="1" x14ac:dyDescent="0.25">
      <c r="A69" s="13"/>
      <c r="B69" s="232" t="s">
        <v>14</v>
      </c>
      <c r="C69" s="170"/>
      <c r="D69" s="175"/>
      <c r="E69" s="175"/>
      <c r="F69" s="179"/>
      <c r="G69" s="175"/>
      <c r="H69" s="180">
        <v>0.03</v>
      </c>
      <c r="I69" s="181">
        <v>0.05</v>
      </c>
      <c r="J69" s="175"/>
    </row>
    <row r="70" spans="1:10" ht="14.25" thickTop="1" thickBot="1" x14ac:dyDescent="0.25">
      <c r="A70" s="150">
        <v>1</v>
      </c>
      <c r="B70" s="159"/>
      <c r="C70" s="159"/>
      <c r="D70" s="160"/>
      <c r="E70" s="161">
        <v>1920</v>
      </c>
      <c r="F70" s="241">
        <f>IF(('CAPS (current)'!J105)-E70&gt;0,E70-('CAPS (current)'!J105))+('CAPS (current)'!J105)</f>
        <v>747.24</v>
      </c>
      <c r="G70" s="163">
        <v>1</v>
      </c>
      <c r="H70" s="164">
        <f>ROUND(SUM(F70*H69)*G70,2)</f>
        <v>22.42</v>
      </c>
      <c r="I70" s="164">
        <f>SUM(F70*I69)*G70</f>
        <v>37.362000000000002</v>
      </c>
      <c r="J70" s="164">
        <f t="shared" ref="J70:J79" si="3">SUM(I70,H70)</f>
        <v>59.782000000000004</v>
      </c>
    </row>
    <row r="71" spans="1:10" ht="14.25" thickTop="1" thickBot="1" x14ac:dyDescent="0.25">
      <c r="A71" s="150">
        <v>2</v>
      </c>
      <c r="B71" s="151"/>
      <c r="C71" s="151"/>
      <c r="D71" s="152"/>
      <c r="E71" s="239">
        <v>0</v>
      </c>
      <c r="F71" s="154">
        <f>IF(('CAPS (current)'!J105)-E71&gt;0,E71-('CAPS (current)'!J105))+('CAPS (current)'!J105)</f>
        <v>0</v>
      </c>
      <c r="G71" s="240">
        <v>0</v>
      </c>
      <c r="H71" s="156">
        <f t="shared" ref="H71:H79" si="4">SUM(F71*3%)*G71</f>
        <v>0</v>
      </c>
      <c r="I71" s="156">
        <f t="shared" ref="I71:I79" si="5">SUM(F71*5%)*G71</f>
        <v>0</v>
      </c>
      <c r="J71" s="156">
        <f t="shared" si="3"/>
        <v>0</v>
      </c>
    </row>
    <row r="72" spans="1:10" ht="14.25" thickTop="1" thickBot="1" x14ac:dyDescent="0.25">
      <c r="A72" s="150">
        <v>3</v>
      </c>
      <c r="B72" s="151"/>
      <c r="C72" s="151"/>
      <c r="D72" s="152"/>
      <c r="E72" s="153">
        <v>0</v>
      </c>
      <c r="F72" s="154">
        <f>IF(('CAPS (current)'!J105)-E72&gt;0,E72-('CAPS (current)'!J105))+('CAPS (current)'!J105)</f>
        <v>0</v>
      </c>
      <c r="G72" s="155">
        <v>0</v>
      </c>
      <c r="H72" s="156">
        <f t="shared" si="4"/>
        <v>0</v>
      </c>
      <c r="I72" s="156">
        <f t="shared" si="5"/>
        <v>0</v>
      </c>
      <c r="J72" s="156">
        <f t="shared" si="3"/>
        <v>0</v>
      </c>
    </row>
    <row r="73" spans="1:10" ht="14.25" thickTop="1" thickBot="1" x14ac:dyDescent="0.25">
      <c r="A73" s="150">
        <v>4</v>
      </c>
      <c r="B73" s="151"/>
      <c r="C73" s="151"/>
      <c r="D73" s="152"/>
      <c r="E73" s="153">
        <v>0</v>
      </c>
      <c r="F73" s="154">
        <f>IF(('CAPS (current)'!J105)-E73&gt;0,E73-('CAPS (current)'!J105))+('CAPS (current)'!J105)</f>
        <v>0</v>
      </c>
      <c r="G73" s="155">
        <v>0</v>
      </c>
      <c r="H73" s="156">
        <f t="shared" si="4"/>
        <v>0</v>
      </c>
      <c r="I73" s="156">
        <f t="shared" si="5"/>
        <v>0</v>
      </c>
      <c r="J73" s="156">
        <f t="shared" si="3"/>
        <v>0</v>
      </c>
    </row>
    <row r="74" spans="1:10" ht="14.25" thickTop="1" thickBot="1" x14ac:dyDescent="0.25">
      <c r="A74" s="150">
        <v>5</v>
      </c>
      <c r="B74" s="157"/>
      <c r="C74" s="157"/>
      <c r="D74" s="158"/>
      <c r="E74" s="153">
        <v>0</v>
      </c>
      <c r="F74" s="154">
        <f>IF(('CAPS (current)'!J105)-E74&gt;0,E74-('CAPS (current)'!J105))+('CAPS (current)'!J105)</f>
        <v>0</v>
      </c>
      <c r="G74" s="155">
        <v>0</v>
      </c>
      <c r="H74" s="156">
        <f t="shared" si="4"/>
        <v>0</v>
      </c>
      <c r="I74" s="156">
        <f t="shared" si="5"/>
        <v>0</v>
      </c>
      <c r="J74" s="156">
        <f t="shared" si="3"/>
        <v>0</v>
      </c>
    </row>
    <row r="75" spans="1:10" ht="14.25" thickTop="1" thickBot="1" x14ac:dyDescent="0.25">
      <c r="A75" s="150">
        <v>6</v>
      </c>
      <c r="B75" s="157"/>
      <c r="C75" s="157"/>
      <c r="D75" s="158"/>
      <c r="E75" s="153">
        <v>0</v>
      </c>
      <c r="F75" s="154">
        <f>IF(('CAPS (current)'!J105)-E75&gt;0,E75-('CAPS (current)'!J105))+('CAPS (current)'!J105)</f>
        <v>0</v>
      </c>
      <c r="G75" s="155">
        <v>0</v>
      </c>
      <c r="H75" s="156">
        <f t="shared" si="4"/>
        <v>0</v>
      </c>
      <c r="I75" s="156">
        <f t="shared" si="5"/>
        <v>0</v>
      </c>
      <c r="J75" s="156">
        <f t="shared" si="3"/>
        <v>0</v>
      </c>
    </row>
    <row r="76" spans="1:10" ht="14.25" thickTop="1" thickBot="1" x14ac:dyDescent="0.25">
      <c r="A76" s="150">
        <v>7</v>
      </c>
      <c r="B76" s="157"/>
      <c r="C76" s="157"/>
      <c r="D76" s="158"/>
      <c r="E76" s="153">
        <v>0</v>
      </c>
      <c r="F76" s="154">
        <f>IF(('CAPS (current)'!J105)-E76&gt;0,E76-('CAPS (current)'!J105))+('CAPS (current)'!J105)</f>
        <v>0</v>
      </c>
      <c r="G76" s="155">
        <v>0</v>
      </c>
      <c r="H76" s="156">
        <f t="shared" si="4"/>
        <v>0</v>
      </c>
      <c r="I76" s="156">
        <f t="shared" si="5"/>
        <v>0</v>
      </c>
      <c r="J76" s="156">
        <f t="shared" si="3"/>
        <v>0</v>
      </c>
    </row>
    <row r="77" spans="1:10" ht="14.25" thickTop="1" thickBot="1" x14ac:dyDescent="0.25">
      <c r="A77" s="150">
        <v>8</v>
      </c>
      <c r="B77" s="157"/>
      <c r="C77" s="157"/>
      <c r="D77" s="158"/>
      <c r="E77" s="153">
        <v>0</v>
      </c>
      <c r="F77" s="154">
        <f>IF(('CAPS (current)'!J105)-E77&gt;0,E77-('CAPS (current)'!J105))+('CAPS (current)'!J105)</f>
        <v>0</v>
      </c>
      <c r="G77" s="155">
        <v>0</v>
      </c>
      <c r="H77" s="156">
        <f t="shared" si="4"/>
        <v>0</v>
      </c>
      <c r="I77" s="156">
        <f t="shared" si="5"/>
        <v>0</v>
      </c>
      <c r="J77" s="156">
        <f t="shared" si="3"/>
        <v>0</v>
      </c>
    </row>
    <row r="78" spans="1:10" ht="14.25" thickTop="1" thickBot="1" x14ac:dyDescent="0.25">
      <c r="A78" s="150">
        <v>9</v>
      </c>
      <c r="B78" s="157"/>
      <c r="C78" s="157"/>
      <c r="D78" s="158"/>
      <c r="E78" s="153">
        <v>0</v>
      </c>
      <c r="F78" s="154">
        <f>IF(('CAPS (current)'!J105)-E78&gt;0,E78-('CAPS (current)'!J105))+('CAPS (current)'!J105)</f>
        <v>0</v>
      </c>
      <c r="G78" s="155">
        <v>0</v>
      </c>
      <c r="H78" s="156">
        <f t="shared" si="4"/>
        <v>0</v>
      </c>
      <c r="I78" s="156">
        <f t="shared" si="5"/>
        <v>0</v>
      </c>
      <c r="J78" s="156">
        <f t="shared" si="3"/>
        <v>0</v>
      </c>
    </row>
    <row r="79" spans="1:10" ht="14.25" thickTop="1" thickBot="1" x14ac:dyDescent="0.25">
      <c r="A79" s="150">
        <v>10</v>
      </c>
      <c r="B79" s="157"/>
      <c r="C79" s="157"/>
      <c r="D79" s="158"/>
      <c r="E79" s="153">
        <v>0</v>
      </c>
      <c r="F79" s="154">
        <f>IF(('CAPS (current)'!J105)-E79&gt;0,E79-('CAPS (current)'!J105))+('CAPS (current)'!J105)</f>
        <v>0</v>
      </c>
      <c r="G79" s="155">
        <v>0</v>
      </c>
      <c r="H79" s="156">
        <f t="shared" si="4"/>
        <v>0</v>
      </c>
      <c r="I79" s="156">
        <f t="shared" si="5"/>
        <v>0</v>
      </c>
      <c r="J79" s="156">
        <f t="shared" si="3"/>
        <v>0</v>
      </c>
    </row>
    <row r="80" spans="1:10" ht="14.25" thickTop="1" thickBot="1" x14ac:dyDescent="0.25">
      <c r="A80" s="13"/>
      <c r="D80" s="11"/>
      <c r="E80" s="13"/>
      <c r="F80" s="13"/>
      <c r="G80" s="13"/>
      <c r="H80" s="13"/>
      <c r="I80" s="13"/>
      <c r="J80" s="13"/>
    </row>
    <row r="81" spans="1:10" ht="14.25" thickTop="1" thickBot="1" x14ac:dyDescent="0.25">
      <c r="A81" s="13"/>
      <c r="B81" s="14" t="s">
        <v>18</v>
      </c>
      <c r="C81" s="14"/>
      <c r="D81" s="13"/>
      <c r="E81" s="13"/>
      <c r="F81" s="13"/>
      <c r="G81" s="13"/>
      <c r="H81" s="156">
        <f>SUM(H70:H79)</f>
        <v>22.42</v>
      </c>
      <c r="I81" s="156">
        <f>SUM(I70:I79)</f>
        <v>37.362000000000002</v>
      </c>
      <c r="J81" s="156">
        <f>SUM(J70:J79)</f>
        <v>59.782000000000004</v>
      </c>
    </row>
    <row r="82" spans="1:10" ht="14.25" thickTop="1" thickBot="1" x14ac:dyDescent="0.25"/>
    <row r="83" spans="1:10" ht="13.5" thickTop="1" x14ac:dyDescent="0.2">
      <c r="A83" s="13"/>
      <c r="B83" s="165" t="s">
        <v>19</v>
      </c>
      <c r="C83" s="166"/>
      <c r="D83" s="173"/>
      <c r="E83" s="176"/>
      <c r="F83" s="177" t="s">
        <v>15</v>
      </c>
      <c r="G83" s="173"/>
      <c r="H83" s="173" t="s">
        <v>1</v>
      </c>
      <c r="I83" s="173" t="s">
        <v>3</v>
      </c>
      <c r="J83" s="173"/>
    </row>
    <row r="84" spans="1:10" x14ac:dyDescent="0.2">
      <c r="A84" s="13"/>
      <c r="B84" s="167" t="s">
        <v>16</v>
      </c>
      <c r="C84" s="168"/>
      <c r="D84" s="174" t="s">
        <v>0</v>
      </c>
      <c r="E84" s="174" t="s">
        <v>23</v>
      </c>
      <c r="F84" s="178" t="s">
        <v>6</v>
      </c>
      <c r="G84" s="174" t="s">
        <v>5</v>
      </c>
      <c r="H84" s="174" t="s">
        <v>2</v>
      </c>
      <c r="I84" s="174" t="s">
        <v>2</v>
      </c>
      <c r="J84" s="174" t="s">
        <v>4</v>
      </c>
    </row>
    <row r="85" spans="1:10" ht="13.5" thickBot="1" x14ac:dyDescent="0.25">
      <c r="A85" s="13"/>
      <c r="B85" s="169"/>
      <c r="C85" s="170"/>
      <c r="D85" s="175"/>
      <c r="E85" s="175"/>
      <c r="F85" s="179"/>
      <c r="G85" s="175"/>
      <c r="H85" s="180">
        <v>0.03</v>
      </c>
      <c r="I85" s="181">
        <v>0.05</v>
      </c>
      <c r="J85" s="175"/>
    </row>
    <row r="86" spans="1:10" ht="14.25" thickTop="1" thickBot="1" x14ac:dyDescent="0.25">
      <c r="A86" s="150">
        <v>1</v>
      </c>
      <c r="B86" s="159"/>
      <c r="C86" s="159"/>
      <c r="D86" s="160"/>
      <c r="E86" s="161">
        <v>0</v>
      </c>
      <c r="F86" s="162">
        <f>IF(('CAPS (current)'!J106)-E86&gt;0,E86-('CAPS (current)'!J106))+('CAPS (current)'!J106)</f>
        <v>0</v>
      </c>
      <c r="G86" s="163">
        <v>0</v>
      </c>
      <c r="H86" s="164">
        <f>ROUND(SUM(F86*H85)*G86,2)</f>
        <v>0</v>
      </c>
      <c r="I86" s="164">
        <f>SUM(F86*I85)*G86</f>
        <v>0</v>
      </c>
      <c r="J86" s="164">
        <f>SUM(I86,H86)</f>
        <v>0</v>
      </c>
    </row>
    <row r="87" spans="1:10" ht="14.25" thickTop="1" thickBot="1" x14ac:dyDescent="0.25">
      <c r="A87" s="150">
        <v>2</v>
      </c>
      <c r="B87" s="151"/>
      <c r="C87" s="151"/>
      <c r="D87" s="152"/>
      <c r="E87" s="153">
        <v>0</v>
      </c>
      <c r="F87" s="154">
        <f>IF(('CAPS (current)'!J106)-E87&gt;0,E87-('CAPS (current)'!J106))+('CAPS (current)'!J106)</f>
        <v>0</v>
      </c>
      <c r="G87" s="155">
        <v>0</v>
      </c>
      <c r="H87" s="156">
        <f>SUM(F87*3%)*G87</f>
        <v>0</v>
      </c>
      <c r="I87" s="156">
        <f>SUM(F87*5%)*G87</f>
        <v>0</v>
      </c>
      <c r="J87" s="156">
        <f>SUM(I87,H87)</f>
        <v>0</v>
      </c>
    </row>
    <row r="88" spans="1:10" ht="14.25" thickTop="1" thickBot="1" x14ac:dyDescent="0.25">
      <c r="A88" s="150">
        <v>3</v>
      </c>
      <c r="B88" s="151"/>
      <c r="C88" s="151"/>
      <c r="D88" s="152"/>
      <c r="E88" s="153">
        <v>0</v>
      </c>
      <c r="F88" s="154">
        <f>IF(('CAPS (current)'!J106)-E88&gt;0,E88-('CAPS (current)'!J106))+('CAPS (current)'!J106)</f>
        <v>0</v>
      </c>
      <c r="G88" s="155">
        <v>0</v>
      </c>
      <c r="H88" s="156">
        <f>SUM(F88*3%)*G88</f>
        <v>0</v>
      </c>
      <c r="I88" s="156">
        <f>SUM(F88*5%)*G88</f>
        <v>0</v>
      </c>
      <c r="J88" s="156">
        <f>SUM(I88,H88)</f>
        <v>0</v>
      </c>
    </row>
    <row r="89" spans="1:10" ht="14.25" thickTop="1" thickBot="1" x14ac:dyDescent="0.25">
      <c r="A89" s="150">
        <v>4</v>
      </c>
      <c r="B89" s="151"/>
      <c r="C89" s="151"/>
      <c r="D89" s="152"/>
      <c r="E89" s="153">
        <v>0</v>
      </c>
      <c r="F89" s="154">
        <f>IF(('CAPS (current)'!J106)-E89&gt;0,E89-('CAPS (current)'!J106))+('CAPS (current)'!J106)</f>
        <v>0</v>
      </c>
      <c r="G89" s="155">
        <v>0</v>
      </c>
      <c r="H89" s="156">
        <f>SUM(F89*3%)*G89</f>
        <v>0</v>
      </c>
      <c r="I89" s="156">
        <f>SUM(F89*5%)*G89</f>
        <v>0</v>
      </c>
      <c r="J89" s="156">
        <f>SUM(I89,H89)</f>
        <v>0</v>
      </c>
    </row>
    <row r="90" spans="1:10" ht="14.25" thickTop="1" thickBot="1" x14ac:dyDescent="0.25">
      <c r="A90" s="150">
        <v>5</v>
      </c>
      <c r="B90" s="157"/>
      <c r="C90" s="157"/>
      <c r="D90" s="158"/>
      <c r="E90" s="153">
        <v>0</v>
      </c>
      <c r="F90" s="154">
        <f>IF(('CAPS (current)'!J106)-E90&gt;0,E90-('CAPS (current)'!J106))+('CAPS (current)'!J106)</f>
        <v>0</v>
      </c>
      <c r="G90" s="155">
        <v>0</v>
      </c>
      <c r="H90" s="156">
        <f>SUM(F90*3%)*G90</f>
        <v>0</v>
      </c>
      <c r="I90" s="156">
        <f>SUM(F90*5%)*G90</f>
        <v>0</v>
      </c>
      <c r="J90" s="156">
        <f>SUM(I90,H90)</f>
        <v>0</v>
      </c>
    </row>
    <row r="91" spans="1:10" ht="14.25" thickTop="1" thickBot="1" x14ac:dyDescent="0.25">
      <c r="A91" s="13"/>
      <c r="D91" s="11"/>
      <c r="E91" s="13"/>
      <c r="F91" s="13"/>
      <c r="G91" s="13"/>
      <c r="H91" s="13"/>
      <c r="I91" s="13"/>
      <c r="J91" s="13"/>
    </row>
    <row r="92" spans="1:10" ht="14.25" thickTop="1" thickBot="1" x14ac:dyDescent="0.25">
      <c r="A92" s="13"/>
      <c r="B92" s="14" t="s">
        <v>18</v>
      </c>
      <c r="C92" s="14"/>
      <c r="D92" s="13"/>
      <c r="E92" s="13"/>
      <c r="F92" s="13"/>
      <c r="G92" s="13"/>
      <c r="H92" s="156">
        <f>SUM(H86:H90)</f>
        <v>0</v>
      </c>
      <c r="I92" s="156">
        <f>SUM(I86:I90)</f>
        <v>0</v>
      </c>
      <c r="J92" s="156">
        <f>SUM(J86:J90)</f>
        <v>0</v>
      </c>
    </row>
    <row r="93" spans="1:10" ht="14.25" thickTop="1" thickBot="1" x14ac:dyDescent="0.25">
      <c r="A93" s="11"/>
      <c r="D93" s="11"/>
      <c r="E93" s="11"/>
      <c r="F93" s="11"/>
      <c r="G93" s="11"/>
      <c r="H93" s="11"/>
      <c r="I93" s="11"/>
      <c r="J93" s="11"/>
    </row>
    <row r="94" spans="1:10" ht="13.5" thickTop="1" x14ac:dyDescent="0.2">
      <c r="A94" s="13"/>
      <c r="B94" s="189" t="s">
        <v>20</v>
      </c>
      <c r="C94" s="166"/>
      <c r="D94" s="173"/>
      <c r="E94" s="176"/>
      <c r="F94" s="177" t="s">
        <v>15</v>
      </c>
      <c r="G94" s="173"/>
      <c r="H94" s="173" t="s">
        <v>1</v>
      </c>
      <c r="I94" s="173" t="s">
        <v>3</v>
      </c>
      <c r="J94" s="173"/>
    </row>
    <row r="95" spans="1:10" x14ac:dyDescent="0.2">
      <c r="A95" s="13"/>
      <c r="B95" s="167" t="s">
        <v>16</v>
      </c>
      <c r="C95" s="168"/>
      <c r="D95" s="174" t="s">
        <v>0</v>
      </c>
      <c r="E95" s="174" t="s">
        <v>23</v>
      </c>
      <c r="F95" s="178" t="s">
        <v>6</v>
      </c>
      <c r="G95" s="174" t="s">
        <v>5</v>
      </c>
      <c r="H95" s="174" t="s">
        <v>2</v>
      </c>
      <c r="I95" s="174" t="s">
        <v>2</v>
      </c>
      <c r="J95" s="174" t="s">
        <v>4</v>
      </c>
    </row>
    <row r="96" spans="1:10" ht="13.5" thickBot="1" x14ac:dyDescent="0.25">
      <c r="A96" s="13"/>
      <c r="B96" s="169"/>
      <c r="C96" s="170"/>
      <c r="D96" s="175"/>
      <c r="E96" s="175"/>
      <c r="F96" s="179"/>
      <c r="G96" s="175"/>
      <c r="H96" s="180">
        <v>0.03</v>
      </c>
      <c r="I96" s="181">
        <v>0.05</v>
      </c>
      <c r="J96" s="175"/>
    </row>
    <row r="97" spans="1:10" ht="14.25" thickTop="1" thickBot="1" x14ac:dyDescent="0.25">
      <c r="A97" s="150">
        <v>1</v>
      </c>
      <c r="B97" s="151"/>
      <c r="C97" s="151"/>
      <c r="D97" s="152"/>
      <c r="E97" s="153">
        <v>0</v>
      </c>
      <c r="F97" s="154">
        <f>IF(('CAPS (current)'!J107)-E97&gt;0,E97-('CAPS (current)'!J107))+('CAPS (current)'!J107)</f>
        <v>0</v>
      </c>
      <c r="G97" s="155">
        <v>0</v>
      </c>
      <c r="H97" s="156">
        <f>ROUND(SUM(F97*H96)*G97,2)</f>
        <v>0</v>
      </c>
      <c r="I97" s="156">
        <f>SUM(F97*I96)*G97</f>
        <v>0</v>
      </c>
      <c r="J97" s="156">
        <f>SUM(I97,H97)</f>
        <v>0</v>
      </c>
    </row>
    <row r="98" spans="1:10" ht="14.25" thickTop="1" thickBot="1" x14ac:dyDescent="0.25">
      <c r="A98" s="150">
        <v>2</v>
      </c>
      <c r="B98" s="151"/>
      <c r="C98" s="151"/>
      <c r="D98" s="152"/>
      <c r="E98" s="153">
        <v>0</v>
      </c>
      <c r="F98" s="154">
        <f>IF(('CAPS (current)'!J107)-E98&gt;0,E98-('CAPS (current)'!J107))+('CAPS (current)'!J107)</f>
        <v>0</v>
      </c>
      <c r="G98" s="155">
        <v>0</v>
      </c>
      <c r="H98" s="156">
        <f>SUM(F98*3%)*G98</f>
        <v>0</v>
      </c>
      <c r="I98" s="156">
        <f>SUM(F98*5%)*G98</f>
        <v>0</v>
      </c>
      <c r="J98" s="156">
        <f>SUM(I98,H98)</f>
        <v>0</v>
      </c>
    </row>
    <row r="99" spans="1:10" ht="14.25" thickTop="1" thickBot="1" x14ac:dyDescent="0.25">
      <c r="A99" s="150">
        <v>3</v>
      </c>
      <c r="B99" s="151"/>
      <c r="C99" s="151"/>
      <c r="D99" s="152"/>
      <c r="E99" s="153">
        <v>0</v>
      </c>
      <c r="F99" s="154">
        <f>IF(('CAPS (current)'!J107)-E99&gt;0,E99-('CAPS (current)'!J107))+('CAPS (current)'!J107)</f>
        <v>0</v>
      </c>
      <c r="G99" s="155">
        <v>0</v>
      </c>
      <c r="H99" s="156">
        <f>SUM(F99*3%)*G99</f>
        <v>0</v>
      </c>
      <c r="I99" s="156">
        <f>SUM(F99*5%)*G99</f>
        <v>0</v>
      </c>
      <c r="J99" s="156">
        <f>SUM(I99,H99)</f>
        <v>0</v>
      </c>
    </row>
    <row r="100" spans="1:10" ht="14.25" thickTop="1" thickBot="1" x14ac:dyDescent="0.25">
      <c r="A100" s="150">
        <v>4</v>
      </c>
      <c r="B100" s="151"/>
      <c r="C100" s="151"/>
      <c r="D100" s="152"/>
      <c r="E100" s="153">
        <v>0</v>
      </c>
      <c r="F100" s="154">
        <f>IF(('CAPS (current)'!J107)-E100&gt;0,E100-('CAPS (current)'!J107))+('CAPS (current)'!J107)</f>
        <v>0</v>
      </c>
      <c r="G100" s="155">
        <v>0</v>
      </c>
      <c r="H100" s="156">
        <f>SUM(F100*3%)*G100</f>
        <v>0</v>
      </c>
      <c r="I100" s="156">
        <f>SUM(F100*5%)*G100</f>
        <v>0</v>
      </c>
      <c r="J100" s="156">
        <f>SUM(I100,H100)</f>
        <v>0</v>
      </c>
    </row>
    <row r="101" spans="1:10" ht="14.25" thickTop="1" thickBot="1" x14ac:dyDescent="0.25">
      <c r="A101" s="150">
        <v>5</v>
      </c>
      <c r="B101" s="157"/>
      <c r="C101" s="157"/>
      <c r="D101" s="158"/>
      <c r="E101" s="153">
        <v>0</v>
      </c>
      <c r="F101" s="154">
        <f>IF(('CAPS (current)'!J107)-E101&gt;0,E101-('CAPS (current)'!J107))+('CAPS (current)'!J107)</f>
        <v>0</v>
      </c>
      <c r="G101" s="155">
        <v>0</v>
      </c>
      <c r="H101" s="156">
        <f>SUM(F101*3%)*G101</f>
        <v>0</v>
      </c>
      <c r="I101" s="156">
        <f>SUM(F101*5%)*G101</f>
        <v>0</v>
      </c>
      <c r="J101" s="156">
        <f>SUM(I101,H101)</f>
        <v>0</v>
      </c>
    </row>
    <row r="102" spans="1:10" ht="14.25" thickTop="1" thickBot="1" x14ac:dyDescent="0.25">
      <c r="A102" s="13"/>
      <c r="D102" s="11"/>
      <c r="E102" s="13"/>
      <c r="F102" s="13"/>
      <c r="G102" s="13"/>
      <c r="H102" s="13"/>
      <c r="I102" s="13"/>
      <c r="J102" s="13"/>
    </row>
    <row r="103" spans="1:10" ht="14.25" thickTop="1" thickBot="1" x14ac:dyDescent="0.25">
      <c r="A103" s="13"/>
      <c r="B103" s="14" t="s">
        <v>18</v>
      </c>
      <c r="C103" s="14"/>
      <c r="D103" s="13"/>
      <c r="E103" s="13"/>
      <c r="F103" s="13"/>
      <c r="G103" s="13"/>
      <c r="H103" s="156">
        <f>SUM(H97:H101)</f>
        <v>0</v>
      </c>
      <c r="I103" s="156">
        <f>SUM(I97:I101)</f>
        <v>0</v>
      </c>
      <c r="J103" s="156">
        <f>SUM(J97:J101)</f>
        <v>0</v>
      </c>
    </row>
    <row r="104" spans="1:10" ht="14.25" thickTop="1" thickBot="1" x14ac:dyDescent="0.25">
      <c r="A104" s="11"/>
      <c r="D104" s="11"/>
      <c r="E104" s="11"/>
      <c r="F104" s="11"/>
      <c r="G104" s="11"/>
      <c r="H104" s="11"/>
      <c r="I104" s="11"/>
      <c r="J104" s="11"/>
    </row>
    <row r="105" spans="1:10" ht="13.5" thickTop="1" x14ac:dyDescent="0.2">
      <c r="A105" s="13"/>
      <c r="B105" s="190" t="s">
        <v>21</v>
      </c>
      <c r="C105" s="166"/>
      <c r="D105" s="173"/>
      <c r="E105" s="176"/>
      <c r="F105" s="177" t="s">
        <v>15</v>
      </c>
      <c r="G105" s="173"/>
      <c r="H105" s="173" t="s">
        <v>1</v>
      </c>
      <c r="I105" s="173" t="s">
        <v>3</v>
      </c>
      <c r="J105" s="173"/>
    </row>
    <row r="106" spans="1:10" x14ac:dyDescent="0.2">
      <c r="A106" s="13"/>
      <c r="B106" s="167" t="s">
        <v>16</v>
      </c>
      <c r="C106" s="168"/>
      <c r="D106" s="174" t="s">
        <v>0</v>
      </c>
      <c r="E106" s="174" t="s">
        <v>23</v>
      </c>
      <c r="F106" s="178" t="s">
        <v>6</v>
      </c>
      <c r="G106" s="174" t="s">
        <v>5</v>
      </c>
      <c r="H106" s="174" t="s">
        <v>2</v>
      </c>
      <c r="I106" s="174" t="s">
        <v>2</v>
      </c>
      <c r="J106" s="174" t="s">
        <v>4</v>
      </c>
    </row>
    <row r="107" spans="1:10" ht="13.5" thickBot="1" x14ac:dyDescent="0.25">
      <c r="A107" s="13"/>
      <c r="B107" s="169"/>
      <c r="C107" s="170"/>
      <c r="D107" s="175"/>
      <c r="E107" s="175"/>
      <c r="F107" s="179"/>
      <c r="G107" s="175"/>
      <c r="H107" s="180">
        <v>0.03</v>
      </c>
      <c r="I107" s="181">
        <v>0.05</v>
      </c>
      <c r="J107" s="175"/>
    </row>
    <row r="108" spans="1:10" ht="14.25" thickTop="1" thickBot="1" x14ac:dyDescent="0.25">
      <c r="A108" s="150">
        <v>1</v>
      </c>
      <c r="B108" s="151"/>
      <c r="C108" s="151"/>
      <c r="D108" s="152"/>
      <c r="E108" s="153">
        <v>0</v>
      </c>
      <c r="F108" s="154">
        <f>IF(('CAPS (current)'!J108)-E108&gt;0,E108-('CAPS (current)'!J108))+('CAPS (current)'!J108)</f>
        <v>0</v>
      </c>
      <c r="G108" s="155">
        <v>0</v>
      </c>
      <c r="H108" s="156">
        <f>ROUND(SUM(F108*H107)*G108,2)</f>
        <v>0</v>
      </c>
      <c r="I108" s="156">
        <f>SUM(F108*I107)*G108</f>
        <v>0</v>
      </c>
      <c r="J108" s="156">
        <f>SUM(I108,H108)</f>
        <v>0</v>
      </c>
    </row>
    <row r="109" spans="1:10" ht="14.25" thickTop="1" thickBot="1" x14ac:dyDescent="0.25">
      <c r="A109" s="13"/>
      <c r="D109" s="11"/>
      <c r="E109" s="13"/>
      <c r="F109" s="13"/>
      <c r="G109" s="13"/>
      <c r="H109" s="13"/>
      <c r="I109" s="13"/>
      <c r="J109" s="13"/>
    </row>
    <row r="110" spans="1:10" ht="14.25" thickTop="1" thickBot="1" x14ac:dyDescent="0.25">
      <c r="A110" s="13"/>
      <c r="B110" s="14" t="s">
        <v>18</v>
      </c>
      <c r="C110" s="14"/>
      <c r="D110" s="13"/>
      <c r="E110" s="13"/>
      <c r="F110" s="13"/>
      <c r="G110" s="13"/>
      <c r="H110" s="156">
        <f>SUM(H108:H108)</f>
        <v>0</v>
      </c>
      <c r="I110" s="156">
        <f>SUM(I108:I108)</f>
        <v>0</v>
      </c>
      <c r="J110" s="156">
        <f>SUM(J108:J108)</f>
        <v>0</v>
      </c>
    </row>
    <row r="111" spans="1:10" ht="14.25" thickTop="1" thickBot="1" x14ac:dyDescent="0.25">
      <c r="A111" s="11"/>
      <c r="D111" s="11"/>
      <c r="E111" s="11"/>
      <c r="F111" s="11"/>
      <c r="G111" s="11"/>
      <c r="H111" s="11"/>
      <c r="I111" s="11"/>
      <c r="J111" s="11"/>
    </row>
    <row r="112" spans="1:10" ht="14.25" thickTop="1" thickBot="1" x14ac:dyDescent="0.25">
      <c r="A112" s="11"/>
      <c r="B112" s="10" t="s">
        <v>22</v>
      </c>
      <c r="D112" s="11"/>
      <c r="E112" s="11"/>
      <c r="F112" s="11"/>
      <c r="G112" s="11"/>
      <c r="H112" s="230">
        <f>SUM(H81,H92,H103,H110)</f>
        <v>22.42</v>
      </c>
      <c r="I112" s="230">
        <f>SUM(I81,I92,I103,I110)</f>
        <v>37.362000000000002</v>
      </c>
      <c r="J112" s="230">
        <f>SUM(J81,J92,J103,J110)</f>
        <v>59.782000000000004</v>
      </c>
    </row>
    <row r="113" ht="13.5" thickTop="1" x14ac:dyDescent="0.2"/>
  </sheetData>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FD0CD"/>
  </sheetPr>
  <dimension ref="A1:L113"/>
  <sheetViews>
    <sheetView zoomScaleNormal="100" workbookViewId="0"/>
  </sheetViews>
  <sheetFormatPr defaultColWidth="9.140625" defaultRowHeight="12.75" x14ac:dyDescent="0.2"/>
  <cols>
    <col min="1" max="1" width="5.7109375" style="11" customWidth="1"/>
    <col min="2" max="2" width="23.140625" style="10" customWidth="1"/>
    <col min="3" max="3" width="5.7109375" style="10" customWidth="1"/>
    <col min="4" max="5" width="15.7109375" style="11" customWidth="1"/>
    <col min="6" max="6" width="16.42578125" style="11" customWidth="1"/>
    <col min="7" max="9" width="15.7109375" style="11" customWidth="1"/>
    <col min="10" max="10" width="10.7109375" style="11" customWidth="1"/>
    <col min="11" max="16384" width="9.140625" style="10"/>
  </cols>
  <sheetData>
    <row r="1" spans="1:10" x14ac:dyDescent="0.2">
      <c r="A1" s="13"/>
      <c r="B1" s="14" t="s">
        <v>29</v>
      </c>
      <c r="C1" s="14"/>
      <c r="D1" s="22" t="s">
        <v>32</v>
      </c>
      <c r="E1" s="9"/>
      <c r="H1" s="8" t="s">
        <v>65</v>
      </c>
      <c r="I1" s="8" t="s">
        <v>131</v>
      </c>
      <c r="J1" s="13"/>
    </row>
    <row r="2" spans="1:10" x14ac:dyDescent="0.2">
      <c r="A2" s="13"/>
      <c r="B2" s="14"/>
      <c r="C2" s="14"/>
      <c r="D2" s="13"/>
      <c r="E2" s="13"/>
      <c r="F2" s="13"/>
      <c r="G2" s="13"/>
      <c r="H2" s="13"/>
      <c r="I2" s="13"/>
      <c r="J2" s="13"/>
    </row>
    <row r="3" spans="1:10" x14ac:dyDescent="0.2">
      <c r="A3" s="13"/>
      <c r="B3" s="14" t="s">
        <v>7</v>
      </c>
      <c r="C3" s="20"/>
      <c r="D3" s="13"/>
      <c r="E3" s="19" t="s">
        <v>57</v>
      </c>
      <c r="F3" s="13"/>
      <c r="G3" s="13"/>
      <c r="I3" s="18"/>
      <c r="J3" s="13"/>
    </row>
    <row r="4" spans="1:10" ht="13.5" thickBot="1" x14ac:dyDescent="0.25">
      <c r="A4" s="13"/>
      <c r="B4" s="14"/>
      <c r="C4" s="14"/>
      <c r="D4" s="13"/>
      <c r="E4" s="13"/>
      <c r="F4" s="13"/>
      <c r="G4" s="13"/>
      <c r="H4" s="13"/>
      <c r="I4" s="13"/>
      <c r="J4" s="13"/>
    </row>
    <row r="5" spans="1:10" ht="14.25" thickTop="1" thickBot="1" x14ac:dyDescent="0.25">
      <c r="A5" s="13"/>
      <c r="B5" s="182"/>
      <c r="C5" s="183"/>
      <c r="D5" s="184"/>
      <c r="E5" s="184"/>
      <c r="F5" s="185"/>
      <c r="G5" s="13"/>
      <c r="H5" s="2" t="s">
        <v>130</v>
      </c>
      <c r="I5" s="13"/>
      <c r="J5" s="13"/>
    </row>
    <row r="6" spans="1:10" ht="13.5" thickTop="1" x14ac:dyDescent="0.2">
      <c r="A6" s="13"/>
      <c r="B6" s="3"/>
      <c r="C6" s="3"/>
      <c r="D6" s="2"/>
      <c r="E6" s="2"/>
      <c r="F6" s="2"/>
      <c r="G6" s="13"/>
      <c r="H6" s="13"/>
      <c r="I6" s="13"/>
      <c r="J6" s="13"/>
    </row>
    <row r="7" spans="1:10" x14ac:dyDescent="0.2">
      <c r="A7" s="13"/>
      <c r="B7" s="14" t="s">
        <v>25</v>
      </c>
      <c r="C7" s="3"/>
      <c r="D7" s="2"/>
      <c r="E7" s="2"/>
      <c r="F7" s="2"/>
      <c r="G7" s="13"/>
      <c r="H7" s="13"/>
      <c r="I7" s="13"/>
      <c r="J7" s="13"/>
    </row>
    <row r="8" spans="1:10" ht="13.5" thickBot="1" x14ac:dyDescent="0.25">
      <c r="A8" s="13"/>
      <c r="B8" s="3"/>
      <c r="C8" s="3"/>
      <c r="D8" s="2"/>
      <c r="E8" s="2"/>
      <c r="F8" s="2"/>
      <c r="G8" s="13"/>
      <c r="H8" s="13"/>
      <c r="I8" s="13"/>
      <c r="J8" s="13"/>
    </row>
    <row r="9" spans="1:10" ht="14.25" thickTop="1" thickBot="1" x14ac:dyDescent="0.25">
      <c r="A9" s="13"/>
      <c r="B9" s="186" t="s">
        <v>56</v>
      </c>
      <c r="C9" s="187"/>
      <c r="D9" s="188"/>
      <c r="E9" s="150" t="s">
        <v>24</v>
      </c>
      <c r="F9" s="188"/>
      <c r="G9" s="13"/>
      <c r="H9" s="13"/>
      <c r="I9" s="13"/>
      <c r="J9" s="13"/>
    </row>
    <row r="10" spans="1:10" ht="14.25" thickTop="1" thickBot="1" x14ac:dyDescent="0.25">
      <c r="A10" s="13"/>
      <c r="B10" s="14"/>
      <c r="C10" s="14"/>
      <c r="D10" s="13"/>
      <c r="E10" s="13"/>
      <c r="F10" s="13"/>
      <c r="G10" s="13"/>
      <c r="H10" s="13"/>
      <c r="I10" s="13"/>
      <c r="J10" s="13"/>
    </row>
    <row r="11" spans="1:10" ht="13.5" thickTop="1" x14ac:dyDescent="0.2">
      <c r="A11" s="13"/>
      <c r="B11" s="238"/>
      <c r="C11" s="166"/>
      <c r="D11" s="173"/>
      <c r="E11" s="176"/>
      <c r="F11" s="177" t="s">
        <v>15</v>
      </c>
      <c r="G11" s="173"/>
      <c r="H11" s="173" t="s">
        <v>1</v>
      </c>
      <c r="I11" s="173" t="s">
        <v>3</v>
      </c>
      <c r="J11" s="173"/>
    </row>
    <row r="12" spans="1:10" x14ac:dyDescent="0.2">
      <c r="A12" s="13"/>
      <c r="B12" s="167" t="s">
        <v>16</v>
      </c>
      <c r="C12" s="168"/>
      <c r="D12" s="174" t="s">
        <v>0</v>
      </c>
      <c r="E12" s="174" t="s">
        <v>17</v>
      </c>
      <c r="F12" s="178" t="s">
        <v>6</v>
      </c>
      <c r="G12" s="174" t="s">
        <v>5</v>
      </c>
      <c r="H12" s="174" t="s">
        <v>2</v>
      </c>
      <c r="I12" s="174" t="s">
        <v>2</v>
      </c>
      <c r="J12" s="174" t="s">
        <v>4</v>
      </c>
    </row>
    <row r="13" spans="1:10" ht="13.5" thickBot="1" x14ac:dyDescent="0.25">
      <c r="A13" s="13"/>
      <c r="B13" s="167" t="s">
        <v>14</v>
      </c>
      <c r="C13" s="168"/>
      <c r="D13" s="174"/>
      <c r="E13" s="174"/>
      <c r="F13" s="178"/>
      <c r="G13" s="174"/>
      <c r="H13" s="192">
        <v>0.03</v>
      </c>
      <c r="I13" s="193">
        <v>0.05</v>
      </c>
      <c r="J13" s="174"/>
    </row>
    <row r="14" spans="1:10" ht="14.25" thickTop="1" thickBot="1" x14ac:dyDescent="0.25">
      <c r="A14" s="150">
        <v>1</v>
      </c>
      <c r="B14" s="151"/>
      <c r="C14" s="151"/>
      <c r="D14" s="152"/>
      <c r="E14" s="153">
        <v>0</v>
      </c>
      <c r="F14" s="154">
        <f>IF(('CAPS (current)'!J124)-E14&gt;0,E14-('CAPS (current)'!J124))+('CAPS (current)'!J124)</f>
        <v>0</v>
      </c>
      <c r="G14" s="155">
        <v>0</v>
      </c>
      <c r="H14" s="156">
        <f>ROUND(SUM(F14*H13)*G14,2)</f>
        <v>0</v>
      </c>
      <c r="I14" s="156">
        <f>SUM(F14*I13)*G14</f>
        <v>0</v>
      </c>
      <c r="J14" s="156">
        <f t="shared" ref="J14:J23" si="0">SUM(I14,H14)</f>
        <v>0</v>
      </c>
    </row>
    <row r="15" spans="1:10" ht="14.25" thickTop="1" thickBot="1" x14ac:dyDescent="0.25">
      <c r="A15" s="150">
        <v>2</v>
      </c>
      <c r="B15" s="151"/>
      <c r="C15" s="151"/>
      <c r="D15" s="152"/>
      <c r="E15" s="153">
        <v>0</v>
      </c>
      <c r="F15" s="154">
        <f>IF(('CAPS (current)'!J124)-E15&gt;0,E15-('CAPS (current)'!J124))+('CAPS (current)'!J124)</f>
        <v>0</v>
      </c>
      <c r="G15" s="155">
        <v>0</v>
      </c>
      <c r="H15" s="156">
        <f t="shared" ref="H15:H23" si="1">SUM(F15*3%)*G15</f>
        <v>0</v>
      </c>
      <c r="I15" s="156">
        <f t="shared" ref="I15:I23" si="2">SUM(F15*5%)*G15</f>
        <v>0</v>
      </c>
      <c r="J15" s="156">
        <f t="shared" si="0"/>
        <v>0</v>
      </c>
    </row>
    <row r="16" spans="1:10" ht="14.25" thickTop="1" thickBot="1" x14ac:dyDescent="0.25">
      <c r="A16" s="150">
        <v>3</v>
      </c>
      <c r="B16" s="151"/>
      <c r="C16" s="151"/>
      <c r="D16" s="152"/>
      <c r="E16" s="153">
        <v>0</v>
      </c>
      <c r="F16" s="154">
        <f>IF(('CAPS (current)'!J124)-E16&gt;0,E16-('CAPS (current)'!J124))+('CAPS (current)'!J124)</f>
        <v>0</v>
      </c>
      <c r="G16" s="155">
        <v>0</v>
      </c>
      <c r="H16" s="156">
        <f t="shared" si="1"/>
        <v>0</v>
      </c>
      <c r="I16" s="156">
        <f t="shared" si="2"/>
        <v>0</v>
      </c>
      <c r="J16" s="156">
        <f t="shared" si="0"/>
        <v>0</v>
      </c>
    </row>
    <row r="17" spans="1:10" ht="14.25" thickTop="1" thickBot="1" x14ac:dyDescent="0.25">
      <c r="A17" s="150">
        <v>4</v>
      </c>
      <c r="B17" s="151"/>
      <c r="C17" s="151"/>
      <c r="D17" s="152"/>
      <c r="E17" s="153">
        <v>0</v>
      </c>
      <c r="F17" s="154">
        <f>IF(('CAPS (current)'!J124)-E17&gt;0,E17-('CAPS (current)'!J124))+('CAPS (current)'!J124)</f>
        <v>0</v>
      </c>
      <c r="G17" s="155">
        <v>0</v>
      </c>
      <c r="H17" s="156">
        <f t="shared" si="1"/>
        <v>0</v>
      </c>
      <c r="I17" s="156">
        <f t="shared" si="2"/>
        <v>0</v>
      </c>
      <c r="J17" s="156">
        <f t="shared" si="0"/>
        <v>0</v>
      </c>
    </row>
    <row r="18" spans="1:10" ht="14.25" thickTop="1" thickBot="1" x14ac:dyDescent="0.25">
      <c r="A18" s="150">
        <v>5</v>
      </c>
      <c r="B18" s="157"/>
      <c r="C18" s="157"/>
      <c r="D18" s="158"/>
      <c r="E18" s="153">
        <v>0</v>
      </c>
      <c r="F18" s="154">
        <f>IF(('CAPS (current)'!J124)-E18&gt;0,E18-('CAPS (current)'!J124))+('CAPS (current)'!J124)</f>
        <v>0</v>
      </c>
      <c r="G18" s="155">
        <v>0</v>
      </c>
      <c r="H18" s="156">
        <f t="shared" si="1"/>
        <v>0</v>
      </c>
      <c r="I18" s="156">
        <f t="shared" si="2"/>
        <v>0</v>
      </c>
      <c r="J18" s="156">
        <f t="shared" si="0"/>
        <v>0</v>
      </c>
    </row>
    <row r="19" spans="1:10" ht="14.25" thickTop="1" thickBot="1" x14ac:dyDescent="0.25">
      <c r="A19" s="150">
        <v>6</v>
      </c>
      <c r="B19" s="157"/>
      <c r="C19" s="157"/>
      <c r="D19" s="158"/>
      <c r="E19" s="153">
        <v>0</v>
      </c>
      <c r="F19" s="154">
        <f>IF(('CAPS (current)'!J124)-E19&gt;0,E19-('CAPS (current)'!J124))+('CAPS (current)'!J124)</f>
        <v>0</v>
      </c>
      <c r="G19" s="155">
        <v>0</v>
      </c>
      <c r="H19" s="156">
        <f t="shared" si="1"/>
        <v>0</v>
      </c>
      <c r="I19" s="156">
        <f t="shared" si="2"/>
        <v>0</v>
      </c>
      <c r="J19" s="156">
        <f t="shared" si="0"/>
        <v>0</v>
      </c>
    </row>
    <row r="20" spans="1:10" ht="14.25" thickTop="1" thickBot="1" x14ac:dyDescent="0.25">
      <c r="A20" s="150">
        <v>7</v>
      </c>
      <c r="B20" s="157"/>
      <c r="C20" s="157"/>
      <c r="D20" s="158"/>
      <c r="E20" s="153">
        <v>0</v>
      </c>
      <c r="F20" s="154">
        <f>IF(('CAPS (current)'!J124)-E20&gt;0,E20-('CAPS (current)'!J124))+('CAPS (current)'!J124)</f>
        <v>0</v>
      </c>
      <c r="G20" s="155">
        <v>0</v>
      </c>
      <c r="H20" s="156">
        <f t="shared" si="1"/>
        <v>0</v>
      </c>
      <c r="I20" s="156">
        <f t="shared" si="2"/>
        <v>0</v>
      </c>
      <c r="J20" s="156">
        <f t="shared" si="0"/>
        <v>0</v>
      </c>
    </row>
    <row r="21" spans="1:10" ht="14.25" thickTop="1" thickBot="1" x14ac:dyDescent="0.25">
      <c r="A21" s="150">
        <v>8</v>
      </c>
      <c r="B21" s="157"/>
      <c r="C21" s="157"/>
      <c r="D21" s="158"/>
      <c r="E21" s="153">
        <v>0</v>
      </c>
      <c r="F21" s="154">
        <f>IF(('CAPS (current)'!J124)-E21&gt;0,E21-('CAPS (current)'!J124))+('CAPS (current)'!J124)</f>
        <v>0</v>
      </c>
      <c r="G21" s="155">
        <v>0</v>
      </c>
      <c r="H21" s="156">
        <f t="shared" si="1"/>
        <v>0</v>
      </c>
      <c r="I21" s="156">
        <f t="shared" si="2"/>
        <v>0</v>
      </c>
      <c r="J21" s="156">
        <f t="shared" si="0"/>
        <v>0</v>
      </c>
    </row>
    <row r="22" spans="1:10" ht="14.25" thickTop="1" thickBot="1" x14ac:dyDescent="0.25">
      <c r="A22" s="150">
        <v>9</v>
      </c>
      <c r="B22" s="157"/>
      <c r="C22" s="157"/>
      <c r="D22" s="158"/>
      <c r="E22" s="153">
        <v>0</v>
      </c>
      <c r="F22" s="154">
        <f>IF(('CAPS (current)'!J124)-E22&gt;0,E22-('CAPS (current)'!J124))+('CAPS (current)'!J124)</f>
        <v>0</v>
      </c>
      <c r="G22" s="155">
        <v>0</v>
      </c>
      <c r="H22" s="156">
        <f t="shared" si="1"/>
        <v>0</v>
      </c>
      <c r="I22" s="156">
        <f t="shared" si="2"/>
        <v>0</v>
      </c>
      <c r="J22" s="156">
        <f t="shared" si="0"/>
        <v>0</v>
      </c>
    </row>
    <row r="23" spans="1:10" ht="14.25" thickTop="1" thickBot="1" x14ac:dyDescent="0.25">
      <c r="A23" s="150">
        <v>10</v>
      </c>
      <c r="B23" s="157"/>
      <c r="C23" s="157"/>
      <c r="D23" s="158"/>
      <c r="E23" s="153">
        <v>0</v>
      </c>
      <c r="F23" s="154">
        <f>IF(('CAPS (current)'!J124)-E23&gt;0,E23-('CAPS (current)'!J124))+('CAPS (current)'!J124)</f>
        <v>0</v>
      </c>
      <c r="G23" s="155">
        <v>0</v>
      </c>
      <c r="H23" s="156">
        <f t="shared" si="1"/>
        <v>0</v>
      </c>
      <c r="I23" s="156">
        <f t="shared" si="2"/>
        <v>0</v>
      </c>
      <c r="J23" s="156">
        <f t="shared" si="0"/>
        <v>0</v>
      </c>
    </row>
    <row r="24" spans="1:10" ht="14.25" thickTop="1" thickBot="1" x14ac:dyDescent="0.25">
      <c r="A24" s="13"/>
      <c r="E24" s="13"/>
      <c r="F24" s="13"/>
      <c r="G24" s="13"/>
      <c r="H24" s="13"/>
      <c r="I24" s="13"/>
      <c r="J24" s="13"/>
    </row>
    <row r="25" spans="1:10" ht="14.25" thickTop="1" thickBot="1" x14ac:dyDescent="0.25">
      <c r="A25" s="13"/>
      <c r="B25" s="14" t="s">
        <v>18</v>
      </c>
      <c r="C25" s="14"/>
      <c r="D25" s="13"/>
      <c r="E25" s="13"/>
      <c r="F25" s="13"/>
      <c r="G25" s="13"/>
      <c r="H25" s="156">
        <f>SUM(H14:H23)</f>
        <v>0</v>
      </c>
      <c r="I25" s="156">
        <f>SUM(I14:I23)</f>
        <v>0</v>
      </c>
      <c r="J25" s="156">
        <f>SUM(J14:J23)</f>
        <v>0</v>
      </c>
    </row>
    <row r="26" spans="1:10" ht="14.25" thickTop="1" thickBot="1" x14ac:dyDescent="0.25"/>
    <row r="27" spans="1:10" ht="13.5" thickTop="1" x14ac:dyDescent="0.2">
      <c r="A27" s="13"/>
      <c r="B27" s="165" t="s">
        <v>19</v>
      </c>
      <c r="C27" s="166"/>
      <c r="D27" s="173"/>
      <c r="E27" s="176"/>
      <c r="F27" s="177" t="s">
        <v>15</v>
      </c>
      <c r="G27" s="173"/>
      <c r="H27" s="173" t="s">
        <v>1</v>
      </c>
      <c r="I27" s="173" t="s">
        <v>3</v>
      </c>
      <c r="J27" s="173"/>
    </row>
    <row r="28" spans="1:10" x14ac:dyDescent="0.2">
      <c r="A28" s="13"/>
      <c r="B28" s="167" t="s">
        <v>16</v>
      </c>
      <c r="C28" s="168"/>
      <c r="D28" s="174" t="s">
        <v>0</v>
      </c>
      <c r="E28" s="174" t="s">
        <v>17</v>
      </c>
      <c r="F28" s="178" t="s">
        <v>6</v>
      </c>
      <c r="G28" s="174" t="s">
        <v>5</v>
      </c>
      <c r="H28" s="174" t="s">
        <v>2</v>
      </c>
      <c r="I28" s="174" t="s">
        <v>2</v>
      </c>
      <c r="J28" s="174" t="s">
        <v>4</v>
      </c>
    </row>
    <row r="29" spans="1:10" ht="13.5" thickBot="1" x14ac:dyDescent="0.25">
      <c r="A29" s="13"/>
      <c r="B29" s="191"/>
      <c r="C29" s="168"/>
      <c r="D29" s="174"/>
      <c r="E29" s="174"/>
      <c r="F29" s="178"/>
      <c r="G29" s="174"/>
      <c r="H29" s="192">
        <v>0.03</v>
      </c>
      <c r="I29" s="193">
        <v>0.05</v>
      </c>
      <c r="J29" s="174"/>
    </row>
    <row r="30" spans="1:10" ht="14.25" thickTop="1" thickBot="1" x14ac:dyDescent="0.25">
      <c r="A30" s="150">
        <v>1</v>
      </c>
      <c r="B30" s="151"/>
      <c r="C30" s="151"/>
      <c r="D30" s="152"/>
      <c r="E30" s="153">
        <v>0</v>
      </c>
      <c r="F30" s="154">
        <f>IF(('CAPS (current)'!J125)-E30&gt;0,E30-('CAPS (current)'!J125))+('CAPS (current)'!J125)</f>
        <v>0</v>
      </c>
      <c r="G30" s="155">
        <v>0</v>
      </c>
      <c r="H30" s="156">
        <f>ROUND(SUM(F30*H29)*G30,2)</f>
        <v>0</v>
      </c>
      <c r="I30" s="156">
        <f>SUM(F30*I29)*G30</f>
        <v>0</v>
      </c>
      <c r="J30" s="156">
        <f>SUM(I30,H30)</f>
        <v>0</v>
      </c>
    </row>
    <row r="31" spans="1:10" ht="14.25" thickTop="1" thickBot="1" x14ac:dyDescent="0.25">
      <c r="A31" s="150">
        <v>2</v>
      </c>
      <c r="B31" s="151"/>
      <c r="C31" s="151"/>
      <c r="D31" s="152"/>
      <c r="E31" s="153">
        <v>0</v>
      </c>
      <c r="F31" s="154">
        <f>IF(('CAPS (current)'!J125)-E31&gt;0,E31-('CAPS (current)'!J125))+('CAPS (current)'!J125)</f>
        <v>0</v>
      </c>
      <c r="G31" s="155">
        <v>0</v>
      </c>
      <c r="H31" s="156">
        <f>SUM(F31*3%)*G31</f>
        <v>0</v>
      </c>
      <c r="I31" s="156">
        <f>SUM(F31*5%)*G31</f>
        <v>0</v>
      </c>
      <c r="J31" s="156">
        <f>SUM(I31,H31)</f>
        <v>0</v>
      </c>
    </row>
    <row r="32" spans="1:10" ht="14.25" thickTop="1" thickBot="1" x14ac:dyDescent="0.25">
      <c r="A32" s="150">
        <v>3</v>
      </c>
      <c r="B32" s="151"/>
      <c r="C32" s="151"/>
      <c r="D32" s="152"/>
      <c r="E32" s="153">
        <v>0</v>
      </c>
      <c r="F32" s="154">
        <f>IF(('CAPS (current)'!J125)-E32&gt;0,E32-('CAPS (current)'!J125))+('CAPS (current)'!J125)</f>
        <v>0</v>
      </c>
      <c r="G32" s="155">
        <v>0</v>
      </c>
      <c r="H32" s="156">
        <f>SUM(F32*3%)*G32</f>
        <v>0</v>
      </c>
      <c r="I32" s="156">
        <f>SUM(F32*5%)*G32</f>
        <v>0</v>
      </c>
      <c r="J32" s="156">
        <f>SUM(I32,H32)</f>
        <v>0</v>
      </c>
    </row>
    <row r="33" spans="1:10" ht="14.25" thickTop="1" thickBot="1" x14ac:dyDescent="0.25">
      <c r="A33" s="150">
        <v>4</v>
      </c>
      <c r="B33" s="151"/>
      <c r="C33" s="151"/>
      <c r="D33" s="152"/>
      <c r="E33" s="153">
        <v>0</v>
      </c>
      <c r="F33" s="154">
        <f>IF(('CAPS (current)'!J125)-E33&gt;0,E33-('CAPS (current)'!J125))+('CAPS (current)'!J125)</f>
        <v>0</v>
      </c>
      <c r="G33" s="155">
        <v>0</v>
      </c>
      <c r="H33" s="156">
        <f>SUM(F33*3%)*G33</f>
        <v>0</v>
      </c>
      <c r="I33" s="156">
        <f>SUM(F33*5%)*G33</f>
        <v>0</v>
      </c>
      <c r="J33" s="156">
        <f>SUM(I33,H33)</f>
        <v>0</v>
      </c>
    </row>
    <row r="34" spans="1:10" ht="14.25" thickTop="1" thickBot="1" x14ac:dyDescent="0.25">
      <c r="A34" s="150">
        <v>5</v>
      </c>
      <c r="B34" s="157"/>
      <c r="C34" s="157"/>
      <c r="D34" s="158"/>
      <c r="E34" s="153">
        <v>0</v>
      </c>
      <c r="F34" s="154">
        <f>IF(('CAPS (current)'!J125)-E34&gt;0,E34-('CAPS (current)'!J125))+('CAPS (current)'!J125)</f>
        <v>0</v>
      </c>
      <c r="G34" s="155">
        <v>0</v>
      </c>
      <c r="H34" s="156">
        <f>SUM(F34*3%)*G34</f>
        <v>0</v>
      </c>
      <c r="I34" s="156">
        <f>SUM(F34*5%)*G34</f>
        <v>0</v>
      </c>
      <c r="J34" s="156">
        <f>SUM(I34,H34)</f>
        <v>0</v>
      </c>
    </row>
    <row r="35" spans="1:10" ht="14.25" thickTop="1" thickBot="1" x14ac:dyDescent="0.25">
      <c r="A35" s="13"/>
      <c r="E35" s="13"/>
      <c r="F35" s="13"/>
      <c r="G35" s="13"/>
      <c r="H35" s="13"/>
      <c r="I35" s="13"/>
      <c r="J35" s="13"/>
    </row>
    <row r="36" spans="1:10" ht="14.25" thickTop="1" thickBot="1" x14ac:dyDescent="0.25">
      <c r="A36" s="13"/>
      <c r="B36" s="14" t="s">
        <v>18</v>
      </c>
      <c r="C36" s="14"/>
      <c r="D36" s="13"/>
      <c r="E36" s="13"/>
      <c r="F36" s="13"/>
      <c r="G36" s="13"/>
      <c r="H36" s="156">
        <f>SUM(H30:H34)</f>
        <v>0</v>
      </c>
      <c r="I36" s="156">
        <f>SUM(I30:I34)</f>
        <v>0</v>
      </c>
      <c r="J36" s="156">
        <f>SUM(J30:J34)</f>
        <v>0</v>
      </c>
    </row>
    <row r="37" spans="1:10" ht="14.25" thickTop="1" thickBot="1" x14ac:dyDescent="0.25"/>
    <row r="38" spans="1:10" ht="13.5" thickTop="1" x14ac:dyDescent="0.2">
      <c r="A38" s="13"/>
      <c r="B38" s="189" t="s">
        <v>20</v>
      </c>
      <c r="C38" s="166"/>
      <c r="D38" s="173"/>
      <c r="E38" s="176"/>
      <c r="F38" s="177" t="s">
        <v>15</v>
      </c>
      <c r="G38" s="173"/>
      <c r="H38" s="173" t="s">
        <v>1</v>
      </c>
      <c r="I38" s="173" t="s">
        <v>3</v>
      </c>
      <c r="J38" s="173"/>
    </row>
    <row r="39" spans="1:10" x14ac:dyDescent="0.2">
      <c r="A39" s="13"/>
      <c r="B39" s="167" t="s">
        <v>16</v>
      </c>
      <c r="C39" s="168"/>
      <c r="D39" s="174" t="s">
        <v>0</v>
      </c>
      <c r="E39" s="174" t="s">
        <v>17</v>
      </c>
      <c r="F39" s="178" t="s">
        <v>6</v>
      </c>
      <c r="G39" s="174" t="s">
        <v>5</v>
      </c>
      <c r="H39" s="174" t="s">
        <v>2</v>
      </c>
      <c r="I39" s="174" t="s">
        <v>2</v>
      </c>
      <c r="J39" s="174" t="s">
        <v>4</v>
      </c>
    </row>
    <row r="40" spans="1:10" ht="13.5" thickBot="1" x14ac:dyDescent="0.25">
      <c r="A40" s="13"/>
      <c r="B40" s="191"/>
      <c r="C40" s="168"/>
      <c r="D40" s="174"/>
      <c r="E40" s="174"/>
      <c r="F40" s="178"/>
      <c r="G40" s="174"/>
      <c r="H40" s="192">
        <v>0.03</v>
      </c>
      <c r="I40" s="193">
        <v>0.05</v>
      </c>
      <c r="J40" s="174"/>
    </row>
    <row r="41" spans="1:10" ht="14.25" thickTop="1" thickBot="1" x14ac:dyDescent="0.25">
      <c r="A41" s="150">
        <v>1</v>
      </c>
      <c r="B41" s="151"/>
      <c r="C41" s="151"/>
      <c r="D41" s="152"/>
      <c r="E41" s="153">
        <v>0</v>
      </c>
      <c r="F41" s="154">
        <f>IF(('CAPS (current)'!J126)-E41&gt;0,E41-('CAPS (current)'!J126))+('CAPS (current)'!J126)</f>
        <v>0</v>
      </c>
      <c r="G41" s="155">
        <v>0</v>
      </c>
      <c r="H41" s="156">
        <f>ROUND(SUM(F41*H40)*G41,2)</f>
        <v>0</v>
      </c>
      <c r="I41" s="156">
        <f>SUM(F41*I40)*G41</f>
        <v>0</v>
      </c>
      <c r="J41" s="156">
        <f>SUM(I41,H41)</f>
        <v>0</v>
      </c>
    </row>
    <row r="42" spans="1:10" ht="14.25" thickTop="1" thickBot="1" x14ac:dyDescent="0.25">
      <c r="A42" s="150">
        <v>2</v>
      </c>
      <c r="B42" s="151"/>
      <c r="C42" s="151"/>
      <c r="D42" s="152"/>
      <c r="E42" s="153">
        <v>0</v>
      </c>
      <c r="F42" s="154">
        <f>IF(('CAPS (current)'!J126)-E42&gt;0,E42-('CAPS (current)'!J126))+('CAPS (current)'!J126)</f>
        <v>0</v>
      </c>
      <c r="G42" s="155">
        <v>0</v>
      </c>
      <c r="H42" s="156">
        <f>SUM(F42*3%)*G42</f>
        <v>0</v>
      </c>
      <c r="I42" s="156">
        <f>SUM(F42*5%)*G42</f>
        <v>0</v>
      </c>
      <c r="J42" s="156">
        <f>SUM(I42,H42)</f>
        <v>0</v>
      </c>
    </row>
    <row r="43" spans="1:10" ht="14.25" thickTop="1" thickBot="1" x14ac:dyDescent="0.25">
      <c r="A43" s="150">
        <v>3</v>
      </c>
      <c r="B43" s="151"/>
      <c r="C43" s="151"/>
      <c r="D43" s="152"/>
      <c r="E43" s="153">
        <v>0</v>
      </c>
      <c r="F43" s="154">
        <f>IF(('CAPS (current)'!J126)-E43&gt;0,E43-('CAPS (current)'!J126))+('CAPS (current)'!J126)</f>
        <v>0</v>
      </c>
      <c r="G43" s="155">
        <v>0</v>
      </c>
      <c r="H43" s="156">
        <f>SUM(F43*3%)*G43</f>
        <v>0</v>
      </c>
      <c r="I43" s="156">
        <f>SUM(F43*5%)*G43</f>
        <v>0</v>
      </c>
      <c r="J43" s="156">
        <f>SUM(I43,H43)</f>
        <v>0</v>
      </c>
    </row>
    <row r="44" spans="1:10" ht="14.25" thickTop="1" thickBot="1" x14ac:dyDescent="0.25">
      <c r="A44" s="150">
        <v>4</v>
      </c>
      <c r="B44" s="151"/>
      <c r="C44" s="151"/>
      <c r="D44" s="152"/>
      <c r="E44" s="153">
        <v>0</v>
      </c>
      <c r="F44" s="154">
        <f>IF(('CAPS (current)'!J126)-E44&gt;0,E44-('CAPS (current)'!J126))+('CAPS (current)'!J126)</f>
        <v>0</v>
      </c>
      <c r="G44" s="155">
        <v>0</v>
      </c>
      <c r="H44" s="156">
        <f>SUM(F44*3%)*G44</f>
        <v>0</v>
      </c>
      <c r="I44" s="156">
        <f>SUM(F44*5%)*G44</f>
        <v>0</v>
      </c>
      <c r="J44" s="156">
        <f>SUM(I44,H44)</f>
        <v>0</v>
      </c>
    </row>
    <row r="45" spans="1:10" ht="14.25" thickTop="1" thickBot="1" x14ac:dyDescent="0.25">
      <c r="A45" s="150">
        <v>5</v>
      </c>
      <c r="B45" s="157"/>
      <c r="C45" s="157"/>
      <c r="D45" s="158"/>
      <c r="E45" s="153">
        <v>0</v>
      </c>
      <c r="F45" s="154">
        <f>IF(('CAPS (current)'!J126)-E45&gt;0,E45-('CAPS (current)'!J126))+('CAPS (current)'!J126)</f>
        <v>0</v>
      </c>
      <c r="G45" s="155">
        <v>0</v>
      </c>
      <c r="H45" s="156">
        <f>SUM(F45*3%)*G45</f>
        <v>0</v>
      </c>
      <c r="I45" s="156">
        <f>SUM(F45*5%)*G45</f>
        <v>0</v>
      </c>
      <c r="J45" s="156">
        <f>SUM(I45,H45)</f>
        <v>0</v>
      </c>
    </row>
    <row r="46" spans="1:10" ht="14.25" thickTop="1" thickBot="1" x14ac:dyDescent="0.25">
      <c r="A46" s="13"/>
      <c r="E46" s="13"/>
      <c r="F46" s="13"/>
      <c r="G46" s="13"/>
      <c r="H46" s="13"/>
      <c r="I46" s="13"/>
      <c r="J46" s="13"/>
    </row>
    <row r="47" spans="1:10" ht="14.25" thickTop="1" thickBot="1" x14ac:dyDescent="0.25">
      <c r="A47" s="13"/>
      <c r="B47" s="14" t="s">
        <v>18</v>
      </c>
      <c r="C47" s="14"/>
      <c r="D47" s="13"/>
      <c r="E47" s="13"/>
      <c r="F47" s="13"/>
      <c r="G47" s="13"/>
      <c r="H47" s="156">
        <f>SUM(H41:H45)</f>
        <v>0</v>
      </c>
      <c r="I47" s="156">
        <f>SUM(I41:I45)</f>
        <v>0</v>
      </c>
      <c r="J47" s="156">
        <f>SUM(J41:J45)</f>
        <v>0</v>
      </c>
    </row>
    <row r="48" spans="1:10" ht="14.25" thickTop="1" thickBot="1" x14ac:dyDescent="0.25"/>
    <row r="49" spans="1:10" ht="13.5" thickTop="1" x14ac:dyDescent="0.2">
      <c r="A49" s="13"/>
      <c r="B49" s="190" t="s">
        <v>21</v>
      </c>
      <c r="C49" s="166"/>
      <c r="D49" s="173"/>
      <c r="E49" s="176"/>
      <c r="F49" s="177" t="s">
        <v>15</v>
      </c>
      <c r="G49" s="173"/>
      <c r="H49" s="173" t="s">
        <v>1</v>
      </c>
      <c r="I49" s="173" t="s">
        <v>3</v>
      </c>
      <c r="J49" s="173"/>
    </row>
    <row r="50" spans="1:10" x14ac:dyDescent="0.2">
      <c r="A50" s="13"/>
      <c r="B50" s="167" t="s">
        <v>16</v>
      </c>
      <c r="C50" s="168"/>
      <c r="D50" s="174" t="s">
        <v>0</v>
      </c>
      <c r="E50" s="174" t="s">
        <v>17</v>
      </c>
      <c r="F50" s="178" t="s">
        <v>6</v>
      </c>
      <c r="G50" s="174" t="s">
        <v>5</v>
      </c>
      <c r="H50" s="174" t="s">
        <v>2</v>
      </c>
      <c r="I50" s="174" t="s">
        <v>2</v>
      </c>
      <c r="J50" s="174" t="s">
        <v>4</v>
      </c>
    </row>
    <row r="51" spans="1:10" ht="13.5" thickBot="1" x14ac:dyDescent="0.25">
      <c r="A51" s="13"/>
      <c r="B51" s="169"/>
      <c r="C51" s="170"/>
      <c r="D51" s="175"/>
      <c r="E51" s="175"/>
      <c r="F51" s="179"/>
      <c r="G51" s="175"/>
      <c r="H51" s="180">
        <v>0.03</v>
      </c>
      <c r="I51" s="181">
        <v>0.05</v>
      </c>
      <c r="J51" s="175"/>
    </row>
    <row r="52" spans="1:10" ht="14.25" thickTop="1" thickBot="1" x14ac:dyDescent="0.25">
      <c r="A52" s="150">
        <v>1</v>
      </c>
      <c r="B52" s="151"/>
      <c r="C52" s="151"/>
      <c r="D52" s="152"/>
      <c r="E52" s="153">
        <v>0</v>
      </c>
      <c r="F52" s="154">
        <f>IF(('CAPS (current)'!J127)-E52&gt;0,E52-('CAPS (current)'!J127))+('CAPS (current)'!J127)</f>
        <v>0</v>
      </c>
      <c r="G52" s="155">
        <v>0</v>
      </c>
      <c r="H52" s="156">
        <f>ROUND(SUM(F52*H51)*G52,2)</f>
        <v>0</v>
      </c>
      <c r="I52" s="156">
        <f>SUM(F52*I51)*G52</f>
        <v>0</v>
      </c>
      <c r="J52" s="156">
        <f>SUM(I52,H52)</f>
        <v>0</v>
      </c>
    </row>
    <row r="53" spans="1:10" ht="14.25" thickTop="1" thickBot="1" x14ac:dyDescent="0.25">
      <c r="A53" s="13"/>
      <c r="E53" s="13"/>
      <c r="F53" s="13"/>
      <c r="G53" s="13"/>
      <c r="H53" s="13"/>
      <c r="I53" s="13"/>
      <c r="J53" s="13"/>
    </row>
    <row r="54" spans="1:10" ht="14.25" thickTop="1" thickBot="1" x14ac:dyDescent="0.25">
      <c r="A54" s="13"/>
      <c r="B54" s="14" t="s">
        <v>18</v>
      </c>
      <c r="C54" s="14"/>
      <c r="D54" s="13"/>
      <c r="E54" s="13"/>
      <c r="F54" s="13"/>
      <c r="G54" s="13"/>
      <c r="H54" s="156">
        <f>SUM(H52:H52)</f>
        <v>0</v>
      </c>
      <c r="I54" s="156">
        <f>SUM(I52:I52)</f>
        <v>0</v>
      </c>
      <c r="J54" s="156">
        <f>SUM(J52:J52)</f>
        <v>0</v>
      </c>
    </row>
    <row r="55" spans="1:10" ht="14.25" thickTop="1" thickBot="1" x14ac:dyDescent="0.25"/>
    <row r="56" spans="1:10" ht="14.25" thickTop="1" thickBot="1" x14ac:dyDescent="0.25">
      <c r="B56" s="10" t="s">
        <v>22</v>
      </c>
      <c r="H56" s="230">
        <f>SUM(H25,H36,H47,H54)</f>
        <v>0</v>
      </c>
      <c r="I56" s="230">
        <f>SUM(I25,I36,I47,I54)</f>
        <v>0</v>
      </c>
      <c r="J56" s="230">
        <f>SUM(J25,J36,J47,J54)</f>
        <v>0</v>
      </c>
    </row>
    <row r="57" spans="1:10" ht="13.5" thickTop="1" x14ac:dyDescent="0.2"/>
    <row r="59" spans="1:10" x14ac:dyDescent="0.2">
      <c r="A59" s="13"/>
      <c r="B59" s="14" t="s">
        <v>7</v>
      </c>
      <c r="C59" s="20"/>
      <c r="D59" s="13"/>
      <c r="E59" s="19" t="s">
        <v>26</v>
      </c>
      <c r="F59" s="13"/>
      <c r="G59" s="13"/>
      <c r="I59" s="18"/>
      <c r="J59" s="13"/>
    </row>
    <row r="60" spans="1:10" ht="13.5" thickBot="1" x14ac:dyDescent="0.25">
      <c r="A60" s="13"/>
      <c r="B60" s="14"/>
      <c r="C60" s="14"/>
      <c r="D60" s="13"/>
      <c r="E60" s="13"/>
      <c r="F60" s="13"/>
      <c r="G60" s="17"/>
      <c r="H60" s="13"/>
      <c r="I60" s="13"/>
      <c r="J60" s="13"/>
    </row>
    <row r="61" spans="1:10" ht="14.25" thickTop="1" thickBot="1" x14ac:dyDescent="0.25">
      <c r="A61" s="13"/>
      <c r="B61" s="182"/>
      <c r="C61" s="183"/>
      <c r="D61" s="184"/>
      <c r="E61" s="184"/>
      <c r="F61" s="185"/>
      <c r="G61" s="17"/>
      <c r="H61" s="2" t="s">
        <v>130</v>
      </c>
      <c r="I61" s="13"/>
      <c r="J61" s="13"/>
    </row>
    <row r="62" spans="1:10" ht="13.5" thickTop="1" x14ac:dyDescent="0.2">
      <c r="A62" s="13"/>
      <c r="B62" s="14"/>
      <c r="C62" s="14"/>
      <c r="D62" s="13"/>
      <c r="E62" s="13"/>
      <c r="F62" s="13"/>
      <c r="G62" s="13"/>
      <c r="H62" s="13"/>
      <c r="I62" s="13"/>
      <c r="J62" s="13"/>
    </row>
    <row r="63" spans="1:10" x14ac:dyDescent="0.2">
      <c r="A63" s="13"/>
      <c r="B63" s="14" t="s">
        <v>25</v>
      </c>
      <c r="C63" s="14"/>
      <c r="D63" s="13"/>
      <c r="E63" s="16"/>
      <c r="F63" s="15"/>
      <c r="G63" s="13"/>
      <c r="H63" s="13"/>
      <c r="I63" s="13"/>
      <c r="J63" s="13"/>
    </row>
    <row r="64" spans="1:10" ht="13.5" thickBot="1" x14ac:dyDescent="0.25">
      <c r="A64" s="13"/>
      <c r="B64" s="14"/>
      <c r="C64" s="14"/>
      <c r="D64" s="13"/>
      <c r="E64" s="13"/>
      <c r="F64" s="13"/>
      <c r="G64" s="13"/>
      <c r="H64" s="13"/>
      <c r="I64" s="13"/>
      <c r="J64" s="13"/>
    </row>
    <row r="65" spans="1:12" ht="14.25" thickTop="1" thickBot="1" x14ac:dyDescent="0.25">
      <c r="A65" s="13"/>
      <c r="B65" s="186" t="s">
        <v>56</v>
      </c>
      <c r="C65" s="187"/>
      <c r="D65" s="188"/>
      <c r="E65" s="150" t="s">
        <v>24</v>
      </c>
      <c r="F65" s="188"/>
      <c r="G65" s="13"/>
      <c r="H65" s="13"/>
      <c r="I65" s="13"/>
      <c r="J65" s="13"/>
    </row>
    <row r="66" spans="1:12" ht="14.25" thickTop="1" thickBot="1" x14ac:dyDescent="0.25">
      <c r="A66" s="13"/>
      <c r="B66" s="14"/>
      <c r="C66" s="14"/>
      <c r="D66" s="13"/>
      <c r="E66" s="13"/>
      <c r="F66" s="13"/>
      <c r="G66" s="13"/>
      <c r="H66" s="13"/>
      <c r="I66" s="13"/>
      <c r="J66" s="13"/>
    </row>
    <row r="67" spans="1:12" ht="13.5" thickTop="1" x14ac:dyDescent="0.2">
      <c r="A67" s="13"/>
      <c r="B67" s="238"/>
      <c r="C67" s="166"/>
      <c r="D67" s="173"/>
      <c r="E67" s="176"/>
      <c r="F67" s="177" t="s">
        <v>15</v>
      </c>
      <c r="G67" s="173"/>
      <c r="H67" s="173" t="s">
        <v>1</v>
      </c>
      <c r="I67" s="173" t="s">
        <v>3</v>
      </c>
      <c r="J67" s="173"/>
    </row>
    <row r="68" spans="1:12" ht="13.5" thickBot="1" x14ac:dyDescent="0.25">
      <c r="A68" s="13"/>
      <c r="B68" s="167" t="s">
        <v>16</v>
      </c>
      <c r="C68" s="168"/>
      <c r="D68" s="174" t="s">
        <v>0</v>
      </c>
      <c r="E68" s="174" t="s">
        <v>23</v>
      </c>
      <c r="F68" s="178" t="s">
        <v>6</v>
      </c>
      <c r="G68" s="174" t="s">
        <v>5</v>
      </c>
      <c r="H68" s="174" t="s">
        <v>2</v>
      </c>
      <c r="I68" s="174" t="s">
        <v>2</v>
      </c>
      <c r="J68" s="174" t="s">
        <v>4</v>
      </c>
    </row>
    <row r="69" spans="1:12" ht="14.25" thickTop="1" thickBot="1" x14ac:dyDescent="0.25">
      <c r="A69" s="13"/>
      <c r="B69" s="167" t="s">
        <v>14</v>
      </c>
      <c r="C69" s="168"/>
      <c r="D69" s="174"/>
      <c r="E69" s="174"/>
      <c r="F69" s="178"/>
      <c r="G69" s="174"/>
      <c r="H69" s="192">
        <v>0.03</v>
      </c>
      <c r="I69" s="193">
        <v>0.05</v>
      </c>
      <c r="J69" s="174"/>
      <c r="L69" s="231"/>
    </row>
    <row r="70" spans="1:12" ht="14.25" thickTop="1" thickBot="1" x14ac:dyDescent="0.25">
      <c r="A70" s="150">
        <v>1</v>
      </c>
      <c r="B70" s="151"/>
      <c r="C70" s="151"/>
      <c r="D70" s="152"/>
      <c r="E70" s="153">
        <v>0</v>
      </c>
      <c r="F70" s="154">
        <f>IF(('CAPS (current)'!J118)-E70&gt;0,E70-('CAPS (current)'!J118))+('CAPS (current)'!J118)</f>
        <v>0</v>
      </c>
      <c r="G70" s="155">
        <v>0</v>
      </c>
      <c r="H70" s="156">
        <f>ROUND(SUM(F70*H69)*G70,2)</f>
        <v>0</v>
      </c>
      <c r="I70" s="156">
        <f>SUM(F70*I69)*G70</f>
        <v>0</v>
      </c>
      <c r="J70" s="156">
        <f t="shared" ref="J70:J79" si="3">SUM(I70,H70)</f>
        <v>0</v>
      </c>
    </row>
    <row r="71" spans="1:12" ht="14.25" thickTop="1" thickBot="1" x14ac:dyDescent="0.25">
      <c r="A71" s="150">
        <v>2</v>
      </c>
      <c r="B71" s="151"/>
      <c r="C71" s="151"/>
      <c r="D71" s="152"/>
      <c r="E71" s="153">
        <v>0</v>
      </c>
      <c r="F71" s="154">
        <f>IF(('CAPS (current)'!J118)-E71&gt;0,E71-('CAPS (current)'!J118))+('CAPS (current)'!J118)</f>
        <v>0</v>
      </c>
      <c r="G71" s="155">
        <v>0</v>
      </c>
      <c r="H71" s="156">
        <f t="shared" ref="H71:H79" si="4">SUM(F71*3%)*G71</f>
        <v>0</v>
      </c>
      <c r="I71" s="156">
        <f t="shared" ref="I71:I79" si="5">SUM(F71*5%)*G71</f>
        <v>0</v>
      </c>
      <c r="J71" s="156">
        <f t="shared" si="3"/>
        <v>0</v>
      </c>
    </row>
    <row r="72" spans="1:12" ht="14.25" thickTop="1" thickBot="1" x14ac:dyDescent="0.25">
      <c r="A72" s="150">
        <v>3</v>
      </c>
      <c r="B72" s="151"/>
      <c r="C72" s="151"/>
      <c r="D72" s="152"/>
      <c r="E72" s="153">
        <v>0</v>
      </c>
      <c r="F72" s="154">
        <f>IF(('CAPS (current)'!J118)-E72&gt;0,E72-('CAPS (current)'!J118))+('CAPS (current)'!J118)</f>
        <v>0</v>
      </c>
      <c r="G72" s="155">
        <v>0</v>
      </c>
      <c r="H72" s="156">
        <f t="shared" si="4"/>
        <v>0</v>
      </c>
      <c r="I72" s="156">
        <f t="shared" si="5"/>
        <v>0</v>
      </c>
      <c r="J72" s="156">
        <f t="shared" si="3"/>
        <v>0</v>
      </c>
    </row>
    <row r="73" spans="1:12" ht="14.25" thickTop="1" thickBot="1" x14ac:dyDescent="0.25">
      <c r="A73" s="150">
        <v>4</v>
      </c>
      <c r="B73" s="151"/>
      <c r="C73" s="151"/>
      <c r="D73" s="152"/>
      <c r="E73" s="153">
        <v>0</v>
      </c>
      <c r="F73" s="154">
        <f>IF(('CAPS (current)'!J118)-E73&gt;0,E73-('CAPS (current)'!J118))+('CAPS (current)'!J118)</f>
        <v>0</v>
      </c>
      <c r="G73" s="155">
        <v>0</v>
      </c>
      <c r="H73" s="156">
        <f t="shared" si="4"/>
        <v>0</v>
      </c>
      <c r="I73" s="156">
        <f t="shared" si="5"/>
        <v>0</v>
      </c>
      <c r="J73" s="156">
        <f t="shared" si="3"/>
        <v>0</v>
      </c>
    </row>
    <row r="74" spans="1:12" ht="14.25" thickTop="1" thickBot="1" x14ac:dyDescent="0.25">
      <c r="A74" s="150">
        <v>5</v>
      </c>
      <c r="B74" s="157"/>
      <c r="C74" s="157"/>
      <c r="D74" s="158"/>
      <c r="E74" s="153">
        <v>0</v>
      </c>
      <c r="F74" s="154">
        <f>IF(('CAPS (current)'!J118)-E74&gt;0,E74-('CAPS (current)'!J118))+('CAPS (current)'!J118)</f>
        <v>0</v>
      </c>
      <c r="G74" s="155">
        <v>0</v>
      </c>
      <c r="H74" s="156">
        <f t="shared" si="4"/>
        <v>0</v>
      </c>
      <c r="I74" s="156">
        <f t="shared" si="5"/>
        <v>0</v>
      </c>
      <c r="J74" s="156">
        <f t="shared" si="3"/>
        <v>0</v>
      </c>
    </row>
    <row r="75" spans="1:12" ht="14.25" thickTop="1" thickBot="1" x14ac:dyDescent="0.25">
      <c r="A75" s="150">
        <v>6</v>
      </c>
      <c r="B75" s="157"/>
      <c r="C75" s="157"/>
      <c r="D75" s="158"/>
      <c r="E75" s="153">
        <v>0</v>
      </c>
      <c r="F75" s="154">
        <f>IF(('CAPS (current)'!J118)-E75&gt;0,E75-('CAPS (current)'!J118))+('CAPS (current)'!J118)</f>
        <v>0</v>
      </c>
      <c r="G75" s="155">
        <v>0</v>
      </c>
      <c r="H75" s="156">
        <f t="shared" si="4"/>
        <v>0</v>
      </c>
      <c r="I75" s="156">
        <f t="shared" si="5"/>
        <v>0</v>
      </c>
      <c r="J75" s="156">
        <f t="shared" si="3"/>
        <v>0</v>
      </c>
    </row>
    <row r="76" spans="1:12" ht="14.25" thickTop="1" thickBot="1" x14ac:dyDescent="0.25">
      <c r="A76" s="150">
        <v>7</v>
      </c>
      <c r="B76" s="157"/>
      <c r="C76" s="157"/>
      <c r="D76" s="158"/>
      <c r="E76" s="153">
        <v>0</v>
      </c>
      <c r="F76" s="154">
        <f>IF(('CAPS (current)'!J118)-E76&gt;0,E76-('CAPS (current)'!J118))+('CAPS (current)'!J118)</f>
        <v>0</v>
      </c>
      <c r="G76" s="155">
        <v>0</v>
      </c>
      <c r="H76" s="156">
        <f t="shared" si="4"/>
        <v>0</v>
      </c>
      <c r="I76" s="156">
        <f t="shared" si="5"/>
        <v>0</v>
      </c>
      <c r="J76" s="156">
        <f t="shared" si="3"/>
        <v>0</v>
      </c>
    </row>
    <row r="77" spans="1:12" ht="14.25" thickTop="1" thickBot="1" x14ac:dyDescent="0.25">
      <c r="A77" s="150">
        <v>8</v>
      </c>
      <c r="B77" s="157"/>
      <c r="C77" s="157"/>
      <c r="D77" s="158"/>
      <c r="E77" s="153">
        <v>0</v>
      </c>
      <c r="F77" s="154">
        <f>IF(('CAPS (current)'!J118)-E77&gt;0,E77-('CAPS (current)'!J118))+('CAPS (current)'!J118)</f>
        <v>0</v>
      </c>
      <c r="G77" s="155">
        <v>0</v>
      </c>
      <c r="H77" s="156">
        <f t="shared" si="4"/>
        <v>0</v>
      </c>
      <c r="I77" s="156">
        <f t="shared" si="5"/>
        <v>0</v>
      </c>
      <c r="J77" s="156">
        <f t="shared" si="3"/>
        <v>0</v>
      </c>
    </row>
    <row r="78" spans="1:12" ht="14.25" thickTop="1" thickBot="1" x14ac:dyDescent="0.25">
      <c r="A78" s="150">
        <v>9</v>
      </c>
      <c r="B78" s="157"/>
      <c r="C78" s="157"/>
      <c r="D78" s="158"/>
      <c r="E78" s="153">
        <v>0</v>
      </c>
      <c r="F78" s="154">
        <f>IF(('CAPS (current)'!J118)-E78&gt;0,E78-('CAPS (current)'!J118))+('CAPS (current)'!J118)</f>
        <v>0</v>
      </c>
      <c r="G78" s="155">
        <v>0</v>
      </c>
      <c r="H78" s="156">
        <f t="shared" si="4"/>
        <v>0</v>
      </c>
      <c r="I78" s="156">
        <f t="shared" si="5"/>
        <v>0</v>
      </c>
      <c r="J78" s="156">
        <f t="shared" si="3"/>
        <v>0</v>
      </c>
    </row>
    <row r="79" spans="1:12" ht="14.25" thickTop="1" thickBot="1" x14ac:dyDescent="0.25">
      <c r="A79" s="150">
        <v>10</v>
      </c>
      <c r="B79" s="157"/>
      <c r="C79" s="157"/>
      <c r="D79" s="158"/>
      <c r="E79" s="153">
        <v>0</v>
      </c>
      <c r="F79" s="154">
        <f>IF(('CAPS (current)'!J118)-E79&gt;0,E79-('CAPS (current)'!J118))+('CAPS (current)'!J118)</f>
        <v>0</v>
      </c>
      <c r="G79" s="155">
        <v>0</v>
      </c>
      <c r="H79" s="156">
        <f t="shared" si="4"/>
        <v>0</v>
      </c>
      <c r="I79" s="156">
        <f t="shared" si="5"/>
        <v>0</v>
      </c>
      <c r="J79" s="156">
        <f t="shared" si="3"/>
        <v>0</v>
      </c>
    </row>
    <row r="80" spans="1:12" ht="14.25" thickTop="1" thickBot="1" x14ac:dyDescent="0.25">
      <c r="A80" s="13"/>
      <c r="E80" s="13"/>
      <c r="F80" s="13"/>
      <c r="G80" s="13"/>
      <c r="H80" s="13"/>
      <c r="I80" s="13"/>
      <c r="J80" s="13"/>
    </row>
    <row r="81" spans="1:10" ht="14.25" thickTop="1" thickBot="1" x14ac:dyDescent="0.25">
      <c r="A81" s="13"/>
      <c r="B81" s="14" t="s">
        <v>18</v>
      </c>
      <c r="C81" s="14"/>
      <c r="D81" s="13"/>
      <c r="E81" s="13"/>
      <c r="F81" s="13"/>
      <c r="G81" s="13"/>
      <c r="H81" s="156">
        <f>SUM(H70:H79)</f>
        <v>0</v>
      </c>
      <c r="I81" s="156">
        <f>SUM(I70:I79)</f>
        <v>0</v>
      </c>
      <c r="J81" s="156">
        <f>SUM(J70:J79)</f>
        <v>0</v>
      </c>
    </row>
    <row r="82" spans="1:10" ht="14.25" thickTop="1" thickBot="1" x14ac:dyDescent="0.25"/>
    <row r="83" spans="1:10" ht="13.5" thickTop="1" x14ac:dyDescent="0.2">
      <c r="A83" s="13"/>
      <c r="B83" s="165" t="s">
        <v>19</v>
      </c>
      <c r="C83" s="166"/>
      <c r="D83" s="173"/>
      <c r="E83" s="176"/>
      <c r="F83" s="177" t="s">
        <v>15</v>
      </c>
      <c r="G83" s="173"/>
      <c r="H83" s="173" t="s">
        <v>1</v>
      </c>
      <c r="I83" s="173" t="s">
        <v>3</v>
      </c>
      <c r="J83" s="173"/>
    </row>
    <row r="84" spans="1:10" x14ac:dyDescent="0.2">
      <c r="A84" s="13"/>
      <c r="B84" s="167" t="s">
        <v>16</v>
      </c>
      <c r="C84" s="168"/>
      <c r="D84" s="174" t="s">
        <v>0</v>
      </c>
      <c r="E84" s="174" t="s">
        <v>23</v>
      </c>
      <c r="F84" s="178" t="s">
        <v>6</v>
      </c>
      <c r="G84" s="174" t="s">
        <v>5</v>
      </c>
      <c r="H84" s="174" t="s">
        <v>2</v>
      </c>
      <c r="I84" s="174" t="s">
        <v>2</v>
      </c>
      <c r="J84" s="174" t="s">
        <v>4</v>
      </c>
    </row>
    <row r="85" spans="1:10" ht="13.5" thickBot="1" x14ac:dyDescent="0.25">
      <c r="A85" s="13"/>
      <c r="B85" s="191"/>
      <c r="C85" s="168"/>
      <c r="D85" s="174"/>
      <c r="E85" s="174"/>
      <c r="F85" s="178"/>
      <c r="G85" s="174"/>
      <c r="H85" s="192">
        <v>0.03</v>
      </c>
      <c r="I85" s="181">
        <v>0.05</v>
      </c>
      <c r="J85" s="175"/>
    </row>
    <row r="86" spans="1:10" ht="14.25" thickTop="1" thickBot="1" x14ac:dyDescent="0.25">
      <c r="A86" s="150">
        <v>1</v>
      </c>
      <c r="B86" s="151"/>
      <c r="C86" s="151"/>
      <c r="D86" s="152"/>
      <c r="E86" s="153">
        <v>0</v>
      </c>
      <c r="F86" s="154">
        <f>IF(('CAPS (current)'!J119)-E86&gt;0,E86-('CAPS (current)'!J119))+('CAPS (current)'!J119)</f>
        <v>0</v>
      </c>
      <c r="G86" s="155">
        <v>0</v>
      </c>
      <c r="H86" s="156">
        <f>ROUND(SUM(F86*H85)*G86,2)</f>
        <v>0</v>
      </c>
      <c r="I86" s="242">
        <f>SUM(F86*I85)*G86</f>
        <v>0</v>
      </c>
      <c r="J86" s="156">
        <f>SUM(I86,H86)</f>
        <v>0</v>
      </c>
    </row>
    <row r="87" spans="1:10" ht="14.25" thickTop="1" thickBot="1" x14ac:dyDescent="0.25">
      <c r="A87" s="150">
        <v>2</v>
      </c>
      <c r="B87" s="151"/>
      <c r="C87" s="151"/>
      <c r="D87" s="152"/>
      <c r="E87" s="153">
        <v>0</v>
      </c>
      <c r="F87" s="154">
        <f>IF(('CAPS (current)'!J119)-E87&gt;0,E87-('CAPS (current)'!J119))+('CAPS (current)'!J119)</f>
        <v>0</v>
      </c>
      <c r="G87" s="155">
        <v>0</v>
      </c>
      <c r="H87" s="156">
        <f>SUM(F87*3%)*G87</f>
        <v>0</v>
      </c>
      <c r="I87" s="242">
        <f>SUM(F87*5%)*G87</f>
        <v>0</v>
      </c>
      <c r="J87" s="156">
        <f>SUM(I87,H87)</f>
        <v>0</v>
      </c>
    </row>
    <row r="88" spans="1:10" ht="14.25" thickTop="1" thickBot="1" x14ac:dyDescent="0.25">
      <c r="A88" s="150">
        <v>3</v>
      </c>
      <c r="B88" s="151"/>
      <c r="C88" s="151"/>
      <c r="D88" s="152"/>
      <c r="E88" s="153">
        <v>0</v>
      </c>
      <c r="F88" s="154">
        <f>IF(('CAPS (current)'!J119)-E88&gt;0,E88-('CAPS (current)'!J119))+('CAPS (current)'!J119)</f>
        <v>0</v>
      </c>
      <c r="G88" s="155">
        <v>0</v>
      </c>
      <c r="H88" s="156">
        <f>SUM(F88*3%)*G88</f>
        <v>0</v>
      </c>
      <c r="I88" s="242">
        <f>SUM(F88*5%)*G88</f>
        <v>0</v>
      </c>
      <c r="J88" s="156">
        <f>SUM(I88,H88)</f>
        <v>0</v>
      </c>
    </row>
    <row r="89" spans="1:10" ht="14.25" thickTop="1" thickBot="1" x14ac:dyDescent="0.25">
      <c r="A89" s="150">
        <v>4</v>
      </c>
      <c r="B89" s="151"/>
      <c r="C89" s="151"/>
      <c r="D89" s="152"/>
      <c r="E89" s="153">
        <v>0</v>
      </c>
      <c r="F89" s="154">
        <f>IF(('CAPS (current)'!J119)-E89&gt;0,E89-('CAPS (current)'!J119))+('CAPS (current)'!J119)</f>
        <v>0</v>
      </c>
      <c r="G89" s="155">
        <v>0</v>
      </c>
      <c r="H89" s="156">
        <f>SUM(F89*3%)*G89</f>
        <v>0</v>
      </c>
      <c r="I89" s="242">
        <f>SUM(F89*5%)*G89</f>
        <v>0</v>
      </c>
      <c r="J89" s="156">
        <f>SUM(I89,H89)</f>
        <v>0</v>
      </c>
    </row>
    <row r="90" spans="1:10" ht="14.25" thickTop="1" thickBot="1" x14ac:dyDescent="0.25">
      <c r="A90" s="150">
        <v>5</v>
      </c>
      <c r="B90" s="157"/>
      <c r="C90" s="157"/>
      <c r="D90" s="158"/>
      <c r="E90" s="153">
        <v>0</v>
      </c>
      <c r="F90" s="154">
        <f>IF(('CAPS (current)'!J119)-E90&gt;0,E90-('CAPS (current)'!J119))+('CAPS (current)'!J119)</f>
        <v>0</v>
      </c>
      <c r="G90" s="155">
        <v>0</v>
      </c>
      <c r="H90" s="156">
        <f>SUM(F90*3%)*G90</f>
        <v>0</v>
      </c>
      <c r="I90" s="242">
        <f>SUM(F90*5%)*G90</f>
        <v>0</v>
      </c>
      <c r="J90" s="156">
        <f>SUM(I90,H90)</f>
        <v>0</v>
      </c>
    </row>
    <row r="91" spans="1:10" ht="14.25" thickTop="1" thickBot="1" x14ac:dyDescent="0.25">
      <c r="A91" s="13"/>
      <c r="E91" s="13"/>
      <c r="F91" s="13"/>
      <c r="G91" s="13"/>
      <c r="H91" s="13"/>
      <c r="I91" s="13"/>
      <c r="J91" s="13"/>
    </row>
    <row r="92" spans="1:10" ht="14.25" thickTop="1" thickBot="1" x14ac:dyDescent="0.25">
      <c r="A92" s="13"/>
      <c r="B92" s="14" t="s">
        <v>18</v>
      </c>
      <c r="C92" s="14"/>
      <c r="D92" s="13"/>
      <c r="E92" s="13"/>
      <c r="F92" s="13"/>
      <c r="G92" s="13"/>
      <c r="H92" s="156">
        <f>SUM(H86:H90)</f>
        <v>0</v>
      </c>
      <c r="I92" s="156">
        <f>SUM(I86:I90)</f>
        <v>0</v>
      </c>
      <c r="J92" s="156">
        <f>SUM(J86:J90)</f>
        <v>0</v>
      </c>
    </row>
    <row r="93" spans="1:10" ht="14.25" thickTop="1" thickBot="1" x14ac:dyDescent="0.25"/>
    <row r="94" spans="1:10" ht="13.5" thickTop="1" x14ac:dyDescent="0.2">
      <c r="A94" s="13"/>
      <c r="B94" s="189" t="s">
        <v>20</v>
      </c>
      <c r="C94" s="166"/>
      <c r="D94" s="173"/>
      <c r="E94" s="176"/>
      <c r="F94" s="177" t="s">
        <v>15</v>
      </c>
      <c r="G94" s="173"/>
      <c r="H94" s="173" t="s">
        <v>1</v>
      </c>
      <c r="I94" s="173" t="s">
        <v>3</v>
      </c>
      <c r="J94" s="173"/>
    </row>
    <row r="95" spans="1:10" x14ac:dyDescent="0.2">
      <c r="A95" s="13"/>
      <c r="B95" s="167" t="s">
        <v>16</v>
      </c>
      <c r="C95" s="168"/>
      <c r="D95" s="174" t="s">
        <v>0</v>
      </c>
      <c r="E95" s="174" t="s">
        <v>23</v>
      </c>
      <c r="F95" s="178" t="s">
        <v>6</v>
      </c>
      <c r="G95" s="174" t="s">
        <v>5</v>
      </c>
      <c r="H95" s="174" t="s">
        <v>2</v>
      </c>
      <c r="I95" s="174" t="s">
        <v>2</v>
      </c>
      <c r="J95" s="174" t="s">
        <v>4</v>
      </c>
    </row>
    <row r="96" spans="1:10" ht="13.5" thickBot="1" x14ac:dyDescent="0.25">
      <c r="A96" s="13"/>
      <c r="B96" s="191"/>
      <c r="C96" s="168"/>
      <c r="D96" s="174"/>
      <c r="E96" s="174"/>
      <c r="F96" s="178"/>
      <c r="G96" s="174"/>
      <c r="H96" s="192">
        <v>0.03</v>
      </c>
      <c r="I96" s="193">
        <v>0.05</v>
      </c>
      <c r="J96" s="174"/>
    </row>
    <row r="97" spans="1:10" ht="14.25" thickTop="1" thickBot="1" x14ac:dyDescent="0.25">
      <c r="A97" s="150">
        <v>1</v>
      </c>
      <c r="B97" s="151"/>
      <c r="C97" s="151"/>
      <c r="D97" s="152"/>
      <c r="E97" s="153">
        <v>0</v>
      </c>
      <c r="F97" s="154">
        <f>IF(('CAPS (current)'!J120)-E97&gt;0,E97-('CAPS (current)'!J120))+('CAPS (current)'!J120)</f>
        <v>0</v>
      </c>
      <c r="G97" s="155">
        <v>0</v>
      </c>
      <c r="H97" s="156">
        <f>ROUND(SUM(F97*H96)*G97,2)</f>
        <v>0</v>
      </c>
      <c r="I97" s="156">
        <f>SUM(F97*I96)*G97</f>
        <v>0</v>
      </c>
      <c r="J97" s="156">
        <f>SUM(I97,H97)</f>
        <v>0</v>
      </c>
    </row>
    <row r="98" spans="1:10" ht="14.25" thickTop="1" thickBot="1" x14ac:dyDescent="0.25">
      <c r="A98" s="150">
        <v>2</v>
      </c>
      <c r="B98" s="151"/>
      <c r="C98" s="151"/>
      <c r="D98" s="152"/>
      <c r="E98" s="153">
        <v>0</v>
      </c>
      <c r="F98" s="154">
        <f>IF(('CAPS (current)'!J120)-E98&gt;0,E98-('CAPS (current)'!J120))+('CAPS (current)'!J120)</f>
        <v>0</v>
      </c>
      <c r="G98" s="155">
        <v>0</v>
      </c>
      <c r="H98" s="156">
        <f>SUM(F98*3%)*G98</f>
        <v>0</v>
      </c>
      <c r="I98" s="156">
        <f>SUM(F98*5%)*G98</f>
        <v>0</v>
      </c>
      <c r="J98" s="156">
        <f>SUM(I98,H98)</f>
        <v>0</v>
      </c>
    </row>
    <row r="99" spans="1:10" ht="14.25" thickTop="1" thickBot="1" x14ac:dyDescent="0.25">
      <c r="A99" s="150">
        <v>3</v>
      </c>
      <c r="B99" s="151"/>
      <c r="C99" s="151"/>
      <c r="D99" s="152"/>
      <c r="E99" s="153">
        <v>0</v>
      </c>
      <c r="F99" s="154">
        <f>IF(('CAPS (current)'!J120)-E99&gt;0,E99-('CAPS (current)'!J120))+('CAPS (current)'!J120)</f>
        <v>0</v>
      </c>
      <c r="G99" s="155">
        <v>0</v>
      </c>
      <c r="H99" s="156">
        <f>SUM(F99*3%)*G99</f>
        <v>0</v>
      </c>
      <c r="I99" s="156">
        <f>SUM(F99*5%)*G99</f>
        <v>0</v>
      </c>
      <c r="J99" s="156">
        <f>SUM(I99,H99)</f>
        <v>0</v>
      </c>
    </row>
    <row r="100" spans="1:10" ht="14.25" thickTop="1" thickBot="1" x14ac:dyDescent="0.25">
      <c r="A100" s="150">
        <v>4</v>
      </c>
      <c r="B100" s="151"/>
      <c r="C100" s="151"/>
      <c r="D100" s="152"/>
      <c r="E100" s="153">
        <v>0</v>
      </c>
      <c r="F100" s="154">
        <f>IF(('CAPS (current)'!J120)-E100&gt;0,E100-('CAPS (current)'!J120))+('CAPS (current)'!J120)</f>
        <v>0</v>
      </c>
      <c r="G100" s="155">
        <v>0</v>
      </c>
      <c r="H100" s="156">
        <f>SUM(F100*3%)*G100</f>
        <v>0</v>
      </c>
      <c r="I100" s="156">
        <f>SUM(F100*5%)*G100</f>
        <v>0</v>
      </c>
      <c r="J100" s="156">
        <f>SUM(I100,H100)</f>
        <v>0</v>
      </c>
    </row>
    <row r="101" spans="1:10" ht="14.25" thickTop="1" thickBot="1" x14ac:dyDescent="0.25">
      <c r="A101" s="150">
        <v>5</v>
      </c>
      <c r="B101" s="157"/>
      <c r="C101" s="157"/>
      <c r="D101" s="158"/>
      <c r="E101" s="153">
        <v>0</v>
      </c>
      <c r="F101" s="154">
        <f>IF(('CAPS (current)'!J120)-E101&gt;0,E101-('CAPS (current)'!J120))+('CAPS (current)'!J120)</f>
        <v>0</v>
      </c>
      <c r="G101" s="155">
        <v>0</v>
      </c>
      <c r="H101" s="156">
        <f>SUM(F101*3%)*G101</f>
        <v>0</v>
      </c>
      <c r="I101" s="156">
        <f>SUM(F101*5%)*G101</f>
        <v>0</v>
      </c>
      <c r="J101" s="156">
        <f>SUM(I101,H101)</f>
        <v>0</v>
      </c>
    </row>
    <row r="102" spans="1:10" ht="14.25" thickTop="1" thickBot="1" x14ac:dyDescent="0.25">
      <c r="A102" s="13"/>
      <c r="E102" s="13"/>
      <c r="F102" s="13"/>
      <c r="G102" s="13"/>
      <c r="H102" s="13"/>
      <c r="I102" s="13"/>
      <c r="J102" s="13"/>
    </row>
    <row r="103" spans="1:10" ht="14.25" thickTop="1" thickBot="1" x14ac:dyDescent="0.25">
      <c r="A103" s="13"/>
      <c r="B103" s="14" t="s">
        <v>18</v>
      </c>
      <c r="C103" s="14"/>
      <c r="D103" s="13"/>
      <c r="E103" s="13"/>
      <c r="F103" s="13"/>
      <c r="G103" s="13"/>
      <c r="H103" s="156">
        <f>SUM(H97:H101)</f>
        <v>0</v>
      </c>
      <c r="I103" s="156">
        <f>SUM(I97:I101)</f>
        <v>0</v>
      </c>
      <c r="J103" s="156">
        <f>SUM(J97:J101)</f>
        <v>0</v>
      </c>
    </row>
    <row r="104" spans="1:10" ht="14.25" thickTop="1" thickBot="1" x14ac:dyDescent="0.25"/>
    <row r="105" spans="1:10" ht="13.5" thickTop="1" x14ac:dyDescent="0.2">
      <c r="A105" s="13"/>
      <c r="B105" s="190" t="s">
        <v>21</v>
      </c>
      <c r="C105" s="166"/>
      <c r="D105" s="173"/>
      <c r="E105" s="176"/>
      <c r="F105" s="177" t="s">
        <v>15</v>
      </c>
      <c r="G105" s="173"/>
      <c r="H105" s="173" t="s">
        <v>1</v>
      </c>
      <c r="I105" s="173" t="s">
        <v>3</v>
      </c>
      <c r="J105" s="173"/>
    </row>
    <row r="106" spans="1:10" x14ac:dyDescent="0.2">
      <c r="A106" s="13"/>
      <c r="B106" s="167" t="s">
        <v>16</v>
      </c>
      <c r="C106" s="168"/>
      <c r="D106" s="174" t="s">
        <v>0</v>
      </c>
      <c r="E106" s="174" t="s">
        <v>23</v>
      </c>
      <c r="F106" s="178" t="s">
        <v>6</v>
      </c>
      <c r="G106" s="174" t="s">
        <v>5</v>
      </c>
      <c r="H106" s="174" t="s">
        <v>2</v>
      </c>
      <c r="I106" s="174" t="s">
        <v>2</v>
      </c>
      <c r="J106" s="174" t="s">
        <v>4</v>
      </c>
    </row>
    <row r="107" spans="1:10" ht="13.5" thickBot="1" x14ac:dyDescent="0.25">
      <c r="A107" s="13"/>
      <c r="B107" s="169"/>
      <c r="C107" s="170"/>
      <c r="D107" s="175"/>
      <c r="E107" s="175"/>
      <c r="F107" s="179"/>
      <c r="G107" s="175"/>
      <c r="H107" s="180">
        <v>0.03</v>
      </c>
      <c r="I107" s="181">
        <v>0.05</v>
      </c>
      <c r="J107" s="175"/>
    </row>
    <row r="108" spans="1:10" ht="14.25" thickTop="1" thickBot="1" x14ac:dyDescent="0.25">
      <c r="A108" s="150">
        <v>1</v>
      </c>
      <c r="B108" s="151"/>
      <c r="C108" s="151"/>
      <c r="D108" s="152"/>
      <c r="E108" s="153">
        <v>0</v>
      </c>
      <c r="F108" s="154">
        <f>IF(('CAPS (current)'!J121)-E108&gt;0,E108-('CAPS (current)'!J121))+('CAPS (current)'!J121)</f>
        <v>0</v>
      </c>
      <c r="G108" s="155">
        <v>0</v>
      </c>
      <c r="H108" s="156">
        <f>ROUND(SUM(F108*H107)*G108,2)</f>
        <v>0</v>
      </c>
      <c r="I108" s="156">
        <f>SUM(F108*I107)*G108</f>
        <v>0</v>
      </c>
      <c r="J108" s="156">
        <f>SUM(I108,H108)</f>
        <v>0</v>
      </c>
    </row>
    <row r="109" spans="1:10" ht="14.25" thickTop="1" thickBot="1" x14ac:dyDescent="0.25">
      <c r="A109" s="13"/>
      <c r="E109" s="13"/>
      <c r="F109" s="13"/>
      <c r="G109" s="13"/>
      <c r="H109" s="13"/>
      <c r="I109" s="13"/>
      <c r="J109" s="13"/>
    </row>
    <row r="110" spans="1:10" ht="14.25" thickTop="1" thickBot="1" x14ac:dyDescent="0.25">
      <c r="A110" s="13"/>
      <c r="B110" s="14" t="s">
        <v>18</v>
      </c>
      <c r="C110" s="14"/>
      <c r="D110" s="13"/>
      <c r="E110" s="13"/>
      <c r="F110" s="13"/>
      <c r="G110" s="13"/>
      <c r="H110" s="156">
        <f>SUM(H108:H108)</f>
        <v>0</v>
      </c>
      <c r="I110" s="156">
        <f>SUM(I108:I108)</f>
        <v>0</v>
      </c>
      <c r="J110" s="156">
        <f>SUM(J108:J108)</f>
        <v>0</v>
      </c>
    </row>
    <row r="111" spans="1:10" ht="14.25" thickTop="1" thickBot="1" x14ac:dyDescent="0.25"/>
    <row r="112" spans="1:10" ht="14.25" thickTop="1" thickBot="1" x14ac:dyDescent="0.25">
      <c r="B112" s="10" t="s">
        <v>22</v>
      </c>
      <c r="H112" s="230">
        <f>SUM(H81,H92,H103,H110)</f>
        <v>0</v>
      </c>
      <c r="I112" s="230">
        <f>SUM(I81,I92,I103,I110)</f>
        <v>0</v>
      </c>
      <c r="J112" s="230">
        <f>SUM(J81,J92,J103,J110)</f>
        <v>0</v>
      </c>
    </row>
    <row r="113" ht="13.5" thickTop="1" x14ac:dyDescent="0.2"/>
  </sheetData>
  <pageMargins left="0.75" right="0.75" top="1" bottom="1" header="0.5" footer="0.5"/>
  <pageSetup scale="8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K28"/>
  <sheetViews>
    <sheetView workbookViewId="0">
      <selection activeCell="F22" sqref="F22"/>
    </sheetView>
  </sheetViews>
  <sheetFormatPr defaultColWidth="9.140625" defaultRowHeight="12.75" x14ac:dyDescent="0.2"/>
  <cols>
    <col min="1" max="1" width="4.42578125" style="11" customWidth="1"/>
    <col min="2" max="2" width="18.42578125" style="10" customWidth="1"/>
    <col min="3" max="3" width="5.7109375" style="10" customWidth="1"/>
    <col min="4" max="4" width="12.42578125" style="11" customWidth="1"/>
    <col min="5" max="5" width="13.7109375" style="11" customWidth="1"/>
    <col min="6" max="6" width="12.85546875" style="11" customWidth="1"/>
    <col min="7" max="7" width="8.28515625" style="11" customWidth="1"/>
    <col min="8" max="8" width="10.42578125" style="11" customWidth="1"/>
    <col min="9" max="9" width="10.7109375" style="11" customWidth="1"/>
    <col min="10" max="10" width="9.28515625" style="11" customWidth="1"/>
    <col min="11" max="11" width="17.28515625" style="11" customWidth="1"/>
    <col min="12" max="16384" width="9.140625" style="10"/>
  </cols>
  <sheetData>
    <row r="1" spans="1:11" x14ac:dyDescent="0.2">
      <c r="A1" s="13"/>
      <c r="B1" s="14" t="s">
        <v>43</v>
      </c>
      <c r="C1" s="14"/>
      <c r="F1" s="9"/>
      <c r="G1" s="8"/>
      <c r="H1" s="9" t="s">
        <v>126</v>
      </c>
      <c r="I1" s="8" t="s">
        <v>132</v>
      </c>
      <c r="K1" s="13"/>
    </row>
    <row r="2" spans="1:11" x14ac:dyDescent="0.2">
      <c r="A2" s="13"/>
      <c r="B2" s="14"/>
      <c r="C2" s="14"/>
      <c r="D2" s="13"/>
      <c r="E2" s="13"/>
      <c r="F2" s="13"/>
      <c r="G2" s="13"/>
      <c r="H2" s="13"/>
      <c r="I2" s="13"/>
      <c r="J2" s="13"/>
      <c r="K2" s="13"/>
    </row>
    <row r="3" spans="1:11" x14ac:dyDescent="0.2">
      <c r="A3" s="13"/>
      <c r="B3" s="3" t="s">
        <v>7</v>
      </c>
      <c r="C3" s="4"/>
      <c r="D3" s="2"/>
      <c r="E3" s="2"/>
      <c r="F3" s="2"/>
      <c r="G3" s="13"/>
      <c r="H3" s="13"/>
      <c r="I3" s="13"/>
      <c r="J3" s="13"/>
      <c r="K3" s="13"/>
    </row>
    <row r="4" spans="1:11" ht="13.5" thickBot="1" x14ac:dyDescent="0.25">
      <c r="A4" s="13"/>
      <c r="B4" s="3"/>
      <c r="C4" s="4"/>
      <c r="D4" s="2"/>
      <c r="E4" s="2"/>
      <c r="F4" s="2"/>
      <c r="G4" s="13"/>
      <c r="H4" s="13"/>
      <c r="I4" s="13"/>
      <c r="J4" s="13"/>
      <c r="K4" s="13"/>
    </row>
    <row r="5" spans="1:11" ht="14.25" thickTop="1" thickBot="1" x14ac:dyDescent="0.25">
      <c r="A5" s="13"/>
      <c r="B5" s="182"/>
      <c r="C5" s="183"/>
      <c r="D5" s="184"/>
      <c r="E5" s="184"/>
      <c r="F5" s="185"/>
      <c r="G5" s="13"/>
      <c r="H5" s="13"/>
      <c r="I5" s="13"/>
      <c r="J5" s="13"/>
      <c r="K5" s="13"/>
    </row>
    <row r="6" spans="1:11" ht="13.5" thickTop="1" x14ac:dyDescent="0.2">
      <c r="A6" s="13"/>
      <c r="B6" s="3"/>
      <c r="C6" s="3"/>
      <c r="D6" s="2"/>
      <c r="E6" s="2"/>
      <c r="F6" s="2"/>
      <c r="G6" s="13"/>
      <c r="H6" s="13"/>
      <c r="I6" s="13"/>
      <c r="J6" s="13"/>
      <c r="K6" s="13"/>
    </row>
    <row r="7" spans="1:11" x14ac:dyDescent="0.2">
      <c r="A7" s="13"/>
      <c r="B7" s="14" t="s">
        <v>25</v>
      </c>
      <c r="C7" s="3"/>
      <c r="D7" s="2"/>
      <c r="E7" s="2"/>
      <c r="F7" s="2"/>
      <c r="G7" s="13"/>
      <c r="H7" s="13"/>
      <c r="I7" s="13"/>
      <c r="J7" s="13"/>
      <c r="K7" s="13"/>
    </row>
    <row r="8" spans="1:11" ht="13.5" thickBot="1" x14ac:dyDescent="0.25">
      <c r="A8" s="13"/>
      <c r="B8" s="3"/>
      <c r="C8" s="3"/>
      <c r="D8" s="2"/>
      <c r="E8" s="2"/>
      <c r="F8" s="2"/>
      <c r="G8" s="13"/>
      <c r="H8" s="13"/>
      <c r="I8" s="13"/>
      <c r="J8" s="13"/>
      <c r="K8" s="13"/>
    </row>
    <row r="9" spans="1:11" ht="14.25" thickTop="1" thickBot="1" x14ac:dyDescent="0.25">
      <c r="A9" s="13"/>
      <c r="B9" s="186" t="s">
        <v>56</v>
      </c>
      <c r="C9" s="187"/>
      <c r="D9" s="188"/>
      <c r="E9" s="150" t="s">
        <v>24</v>
      </c>
      <c r="F9" s="188"/>
      <c r="G9" s="13"/>
      <c r="H9" s="13"/>
      <c r="I9" s="13"/>
      <c r="J9" s="13"/>
      <c r="K9" s="13"/>
    </row>
    <row r="10" spans="1:11" ht="14.25" thickTop="1" thickBot="1" x14ac:dyDescent="0.25">
      <c r="A10" s="13"/>
      <c r="B10" s="14"/>
      <c r="C10" s="14"/>
      <c r="D10" s="13"/>
      <c r="E10" s="13"/>
      <c r="F10" s="13"/>
      <c r="G10" s="13"/>
      <c r="H10" s="13"/>
      <c r="I10" s="13"/>
      <c r="J10" s="13"/>
      <c r="K10" s="13"/>
    </row>
    <row r="11" spans="1:11" ht="13.5" thickTop="1" x14ac:dyDescent="0.2">
      <c r="A11" s="13"/>
      <c r="B11" s="234" t="s">
        <v>16</v>
      </c>
      <c r="C11" s="166"/>
      <c r="D11" s="173"/>
      <c r="E11" s="252" t="s">
        <v>42</v>
      </c>
      <c r="F11" s="254" t="s">
        <v>41</v>
      </c>
      <c r="G11" s="252" t="s">
        <v>40</v>
      </c>
      <c r="H11" s="252" t="s">
        <v>39</v>
      </c>
      <c r="I11" s="252" t="s">
        <v>3</v>
      </c>
      <c r="J11" s="252"/>
      <c r="K11" s="173"/>
    </row>
    <row r="12" spans="1:11" x14ac:dyDescent="0.2">
      <c r="A12" s="13"/>
      <c r="B12" s="167" t="s">
        <v>38</v>
      </c>
      <c r="C12" s="233" t="s">
        <v>37</v>
      </c>
      <c r="D12" s="251" t="s">
        <v>0</v>
      </c>
      <c r="E12" s="251" t="s">
        <v>17</v>
      </c>
      <c r="F12" s="255" t="s">
        <v>36</v>
      </c>
      <c r="G12" s="251" t="s">
        <v>35</v>
      </c>
      <c r="H12" s="251" t="s">
        <v>2</v>
      </c>
      <c r="I12" s="251" t="s">
        <v>2</v>
      </c>
      <c r="J12" s="251" t="s">
        <v>4</v>
      </c>
      <c r="K12" s="251" t="s">
        <v>34</v>
      </c>
    </row>
    <row r="13" spans="1:11" ht="13.5" thickBot="1" x14ac:dyDescent="0.25">
      <c r="A13" s="13"/>
      <c r="B13" s="250"/>
      <c r="C13" s="170"/>
      <c r="D13" s="175"/>
      <c r="E13" s="253"/>
      <c r="F13" s="256" t="s">
        <v>6</v>
      </c>
      <c r="G13" s="253"/>
      <c r="H13" s="257">
        <v>0.03</v>
      </c>
      <c r="I13" s="258">
        <v>0.05</v>
      </c>
      <c r="J13" s="253"/>
      <c r="K13" s="175"/>
    </row>
    <row r="14" spans="1:11" ht="14.25" thickTop="1" thickBot="1" x14ac:dyDescent="0.25">
      <c r="A14" s="150">
        <v>1</v>
      </c>
      <c r="B14" s="243"/>
      <c r="C14" s="243"/>
      <c r="D14" s="244"/>
      <c r="E14" s="245">
        <v>0</v>
      </c>
      <c r="F14" s="154">
        <f>IF(('CAPS (current)'!J196)-E14&gt;0,E14-('CAPS (current)'!J196))+('CAPS (current)'!J196)</f>
        <v>0</v>
      </c>
      <c r="G14" s="246">
        <v>0</v>
      </c>
      <c r="H14" s="156">
        <f t="shared" ref="H14:H25" si="0">ROUND(SUM(F14*3%)*G14,2)</f>
        <v>0</v>
      </c>
      <c r="I14" s="156">
        <f t="shared" ref="I14:I25" si="1">ROUND(SUM(F14*5%)*G14,2)</f>
        <v>0</v>
      </c>
      <c r="J14" s="156">
        <f t="shared" ref="J14:J25" si="2">SUM(I14,H14)</f>
        <v>0</v>
      </c>
      <c r="K14" s="247"/>
    </row>
    <row r="15" spans="1:11" ht="14.25" thickTop="1" thickBot="1" x14ac:dyDescent="0.25">
      <c r="A15" s="150">
        <v>2</v>
      </c>
      <c r="B15" s="243"/>
      <c r="C15" s="243"/>
      <c r="D15" s="244"/>
      <c r="E15" s="245">
        <v>0</v>
      </c>
      <c r="F15" s="154">
        <f>IF(('CAPS (current)'!J196)-E15&gt;0,E15-('CAPS (current)'!J196))+('CAPS (current)'!J196)</f>
        <v>0</v>
      </c>
      <c r="G15" s="246">
        <v>0</v>
      </c>
      <c r="H15" s="156">
        <f t="shared" si="0"/>
        <v>0</v>
      </c>
      <c r="I15" s="156">
        <f t="shared" si="1"/>
        <v>0</v>
      </c>
      <c r="J15" s="156">
        <f t="shared" si="2"/>
        <v>0</v>
      </c>
      <c r="K15" s="247"/>
    </row>
    <row r="16" spans="1:11" ht="14.25" thickTop="1" thickBot="1" x14ac:dyDescent="0.25">
      <c r="A16" s="150">
        <v>3</v>
      </c>
      <c r="B16" s="243"/>
      <c r="C16" s="243"/>
      <c r="D16" s="244"/>
      <c r="E16" s="245">
        <v>0</v>
      </c>
      <c r="F16" s="154">
        <f>IF(('CAPS (current)'!J196)-E16&gt;0,E16-('CAPS (current)'!J196))+('CAPS (current)'!J196)</f>
        <v>0</v>
      </c>
      <c r="G16" s="246">
        <v>0</v>
      </c>
      <c r="H16" s="156">
        <f t="shared" si="0"/>
        <v>0</v>
      </c>
      <c r="I16" s="156">
        <f t="shared" si="1"/>
        <v>0</v>
      </c>
      <c r="J16" s="156">
        <f t="shared" si="2"/>
        <v>0</v>
      </c>
      <c r="K16" s="247"/>
    </row>
    <row r="17" spans="1:11" ht="14.25" thickTop="1" thickBot="1" x14ac:dyDescent="0.25">
      <c r="A17" s="150">
        <v>4</v>
      </c>
      <c r="B17" s="243"/>
      <c r="C17" s="243"/>
      <c r="D17" s="244"/>
      <c r="E17" s="245">
        <v>0</v>
      </c>
      <c r="F17" s="154">
        <f>IF(('CAPS (current)'!J196)-E17&gt;0,E17-('CAPS (current)'!J196))+('CAPS (current)'!J196)</f>
        <v>0</v>
      </c>
      <c r="G17" s="246">
        <v>0</v>
      </c>
      <c r="H17" s="156">
        <f t="shared" si="0"/>
        <v>0</v>
      </c>
      <c r="I17" s="156">
        <f t="shared" si="1"/>
        <v>0</v>
      </c>
      <c r="J17" s="156">
        <f t="shared" si="2"/>
        <v>0</v>
      </c>
      <c r="K17" s="247"/>
    </row>
    <row r="18" spans="1:11" ht="14.25" thickTop="1" thickBot="1" x14ac:dyDescent="0.25">
      <c r="A18" s="150">
        <v>5</v>
      </c>
      <c r="B18" s="248"/>
      <c r="C18" s="248"/>
      <c r="D18" s="249"/>
      <c r="E18" s="245">
        <v>0</v>
      </c>
      <c r="F18" s="154">
        <f>IF(('CAPS (current)'!J196)-E18&gt;0,E18-('CAPS (current)'!J196))+('CAPS (current)'!J196)</f>
        <v>0</v>
      </c>
      <c r="G18" s="246">
        <v>0</v>
      </c>
      <c r="H18" s="156">
        <f t="shared" si="0"/>
        <v>0</v>
      </c>
      <c r="I18" s="156">
        <f t="shared" si="1"/>
        <v>0</v>
      </c>
      <c r="J18" s="156">
        <f t="shared" si="2"/>
        <v>0</v>
      </c>
      <c r="K18" s="247"/>
    </row>
    <row r="19" spans="1:11" ht="14.25" thickTop="1" thickBot="1" x14ac:dyDescent="0.25">
      <c r="A19" s="150">
        <v>6</v>
      </c>
      <c r="B19" s="248"/>
      <c r="C19" s="248"/>
      <c r="D19" s="249"/>
      <c r="E19" s="245">
        <v>0</v>
      </c>
      <c r="F19" s="154">
        <f>IF(('CAPS (current)'!J196)-E19&gt;0,E19-('CAPS (current)'!J196))+('CAPS (current)'!J196)</f>
        <v>0</v>
      </c>
      <c r="G19" s="246">
        <v>0</v>
      </c>
      <c r="H19" s="156">
        <f t="shared" si="0"/>
        <v>0</v>
      </c>
      <c r="I19" s="156">
        <f t="shared" si="1"/>
        <v>0</v>
      </c>
      <c r="J19" s="156">
        <f t="shared" si="2"/>
        <v>0</v>
      </c>
      <c r="K19" s="247"/>
    </row>
    <row r="20" spans="1:11" ht="14.25" thickTop="1" thickBot="1" x14ac:dyDescent="0.25">
      <c r="A20" s="150">
        <v>7</v>
      </c>
      <c r="B20" s="248"/>
      <c r="C20" s="248"/>
      <c r="D20" s="249"/>
      <c r="E20" s="245">
        <v>0</v>
      </c>
      <c r="F20" s="154">
        <f>IF(('CAPS (current)'!J196)-E20&gt;0,E20-('CAPS (current)'!J196))+('CAPS (current)'!J196)</f>
        <v>0</v>
      </c>
      <c r="G20" s="246">
        <v>0</v>
      </c>
      <c r="H20" s="156">
        <f t="shared" si="0"/>
        <v>0</v>
      </c>
      <c r="I20" s="156">
        <f t="shared" si="1"/>
        <v>0</v>
      </c>
      <c r="J20" s="156">
        <f t="shared" si="2"/>
        <v>0</v>
      </c>
      <c r="K20" s="247"/>
    </row>
    <row r="21" spans="1:11" ht="14.25" thickTop="1" thickBot="1" x14ac:dyDescent="0.25">
      <c r="A21" s="150">
        <v>8</v>
      </c>
      <c r="B21" s="248"/>
      <c r="C21" s="248"/>
      <c r="D21" s="249"/>
      <c r="E21" s="245">
        <v>0</v>
      </c>
      <c r="F21" s="154">
        <f>IF(('CAPS (current)'!J196)-E21&gt;0,E21-('CAPS (current)'!J196))+('CAPS (current)'!J196)</f>
        <v>0</v>
      </c>
      <c r="G21" s="246">
        <v>0</v>
      </c>
      <c r="H21" s="156">
        <f t="shared" si="0"/>
        <v>0</v>
      </c>
      <c r="I21" s="156">
        <f t="shared" si="1"/>
        <v>0</v>
      </c>
      <c r="J21" s="156">
        <f t="shared" si="2"/>
        <v>0</v>
      </c>
      <c r="K21" s="247"/>
    </row>
    <row r="22" spans="1:11" ht="14.25" thickTop="1" thickBot="1" x14ac:dyDescent="0.25">
      <c r="A22" s="150">
        <v>9</v>
      </c>
      <c r="B22" s="248"/>
      <c r="C22" s="248"/>
      <c r="D22" s="249"/>
      <c r="E22" s="245">
        <v>0</v>
      </c>
      <c r="F22" s="154">
        <f>IF(('CAPS (current)'!J196)-E22&gt;0,E22-('CAPS (current)'!J196))+('CAPS (current)'!J196)</f>
        <v>0</v>
      </c>
      <c r="G22" s="246">
        <v>0</v>
      </c>
      <c r="H22" s="156">
        <f t="shared" si="0"/>
        <v>0</v>
      </c>
      <c r="I22" s="156">
        <f t="shared" si="1"/>
        <v>0</v>
      </c>
      <c r="J22" s="156">
        <f t="shared" si="2"/>
        <v>0</v>
      </c>
      <c r="K22" s="247"/>
    </row>
    <row r="23" spans="1:11" ht="14.25" thickTop="1" thickBot="1" x14ac:dyDescent="0.25">
      <c r="A23" s="150">
        <v>10</v>
      </c>
      <c r="B23" s="248"/>
      <c r="C23" s="248"/>
      <c r="D23" s="249"/>
      <c r="E23" s="245">
        <v>0</v>
      </c>
      <c r="F23" s="154">
        <f>IF(('CAPS (current)'!J196)-E23&gt;0,E23-('CAPS (current)'!J196))+('CAPS (current)'!J196)</f>
        <v>0</v>
      </c>
      <c r="G23" s="246">
        <v>0</v>
      </c>
      <c r="H23" s="156">
        <f t="shared" si="0"/>
        <v>0</v>
      </c>
      <c r="I23" s="156">
        <f t="shared" si="1"/>
        <v>0</v>
      </c>
      <c r="J23" s="156">
        <f t="shared" si="2"/>
        <v>0</v>
      </c>
      <c r="K23" s="247"/>
    </row>
    <row r="24" spans="1:11" ht="14.25" thickTop="1" thickBot="1" x14ac:dyDescent="0.25">
      <c r="A24" s="150">
        <v>11</v>
      </c>
      <c r="B24" s="248"/>
      <c r="C24" s="248"/>
      <c r="D24" s="249"/>
      <c r="E24" s="245">
        <v>0</v>
      </c>
      <c r="F24" s="154">
        <f>IF(('CAPS (current)'!J196)-E24&gt;0,E24-('CAPS (current)'!J196))+('CAPS (current)'!J196)</f>
        <v>0</v>
      </c>
      <c r="G24" s="246">
        <v>0</v>
      </c>
      <c r="H24" s="156">
        <f t="shared" si="0"/>
        <v>0</v>
      </c>
      <c r="I24" s="156">
        <f t="shared" si="1"/>
        <v>0</v>
      </c>
      <c r="J24" s="156">
        <f t="shared" si="2"/>
        <v>0</v>
      </c>
      <c r="K24" s="247"/>
    </row>
    <row r="25" spans="1:11" ht="14.25" thickTop="1" thickBot="1" x14ac:dyDescent="0.25">
      <c r="A25" s="150">
        <v>12</v>
      </c>
      <c r="B25" s="248"/>
      <c r="C25" s="248"/>
      <c r="D25" s="249"/>
      <c r="E25" s="245">
        <v>0</v>
      </c>
      <c r="F25" s="154">
        <f>IF(('CAPS (current)'!J196)-E25&gt;0,E25-('CAPS (current)'!J196))+('CAPS (current)'!J196)</f>
        <v>0</v>
      </c>
      <c r="G25" s="246">
        <v>0</v>
      </c>
      <c r="H25" s="156">
        <f t="shared" si="0"/>
        <v>0</v>
      </c>
      <c r="I25" s="156">
        <f t="shared" si="1"/>
        <v>0</v>
      </c>
      <c r="J25" s="156">
        <f t="shared" si="2"/>
        <v>0</v>
      </c>
      <c r="K25" s="247"/>
    </row>
    <row r="26" spans="1:11" ht="14.25" thickTop="1" thickBot="1" x14ac:dyDescent="0.25">
      <c r="A26" s="13"/>
      <c r="E26" s="13"/>
      <c r="F26" s="13"/>
      <c r="G26" s="13"/>
      <c r="H26" s="13"/>
      <c r="I26" s="13"/>
      <c r="J26" s="13"/>
      <c r="K26" s="13"/>
    </row>
    <row r="27" spans="1:11" ht="14.25" thickTop="1" thickBot="1" x14ac:dyDescent="0.25">
      <c r="A27" s="13"/>
      <c r="B27" s="14" t="s">
        <v>33</v>
      </c>
      <c r="C27" s="14"/>
      <c r="D27" s="13"/>
      <c r="E27" s="13"/>
      <c r="F27" s="13"/>
      <c r="G27" s="13"/>
      <c r="H27" s="156">
        <f>SUM(H14:H25)</f>
        <v>0</v>
      </c>
      <c r="I27" s="156">
        <f>SUM(I14:I25)</f>
        <v>0</v>
      </c>
      <c r="J27" s="156">
        <f>SUM(J14:J25)</f>
        <v>0</v>
      </c>
      <c r="K27" s="13"/>
    </row>
    <row r="28" spans="1:11" ht="13.5" thickTop="1" x14ac:dyDescent="0.2"/>
  </sheetData>
  <pageMargins left="0.75" right="0.75" top="1" bottom="1" header="0.5" footer="0.5"/>
  <pageSetup orientation="landscape" horizont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B4AF78CF21E747A3249F0BA771D4D2" ma:contentTypeVersion="15" ma:contentTypeDescription="Create a new document." ma:contentTypeScope="" ma:versionID="21add06a45c9ec725e11964d5bd495d4">
  <xsd:schema xmlns:xsd="http://www.w3.org/2001/XMLSchema" xmlns:xs="http://www.w3.org/2001/XMLSchema" xmlns:p="http://schemas.microsoft.com/office/2006/metadata/properties" xmlns:ns2="4380d800-bbdc-41ba-bf01-ad10b3fee711" xmlns:ns3="f71811f9-184a-45aa-a2b8-3fe011873161" targetNamespace="http://schemas.microsoft.com/office/2006/metadata/properties" ma:root="true" ma:fieldsID="0f8f6bd9085f944f86affd60a12ca70c" ns2:_="" ns3:_="">
    <xsd:import namespace="4380d800-bbdc-41ba-bf01-ad10b3fee711"/>
    <xsd:import namespace="f71811f9-184a-45aa-a2b8-3fe0118731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0d800-bbdc-41ba-bf01-ad10b3fee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4989b29-354b-48ce-9ad7-17df823876d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811f9-184a-45aa-a2b8-3fe01187316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2fbf83d-8b4f-47af-a546-4259761862b7}" ma:internalName="TaxCatchAll" ma:showField="CatchAllData" ma:web="f71811f9-184a-45aa-a2b8-3fe0118731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0d800-bbdc-41ba-bf01-ad10b3fee711">
      <Terms xmlns="http://schemas.microsoft.com/office/infopath/2007/PartnerControls"/>
    </lcf76f155ced4ddcb4097134ff3c332f>
    <TaxCatchAll xmlns="f71811f9-184a-45aa-a2b8-3fe011873161" xsi:nil="true"/>
  </documentManagement>
</p:properties>
</file>

<file path=customXml/itemProps1.xml><?xml version="1.0" encoding="utf-8"?>
<ds:datastoreItem xmlns:ds="http://schemas.openxmlformats.org/officeDocument/2006/customXml" ds:itemID="{4A27CC19-BA96-4A50-8494-8F23E75EF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0d800-bbdc-41ba-bf01-ad10b3fee711"/>
    <ds:schemaRef ds:uri="f71811f9-184a-45aa-a2b8-3fe011873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F5393-AB37-4271-B2D0-21ADB3381521}">
  <ds:schemaRefs>
    <ds:schemaRef ds:uri="http://schemas.microsoft.com/sharepoint/v3/contenttype/forms"/>
  </ds:schemaRefs>
</ds:datastoreItem>
</file>

<file path=customXml/itemProps3.xml><?xml version="1.0" encoding="utf-8"?>
<ds:datastoreItem xmlns:ds="http://schemas.openxmlformats.org/officeDocument/2006/customXml" ds:itemID="{B419694A-8224-4D8D-8F9B-3AE12F3BB8D7}">
  <ds:schemaRefs>
    <ds:schemaRef ds:uri="http://schemas.microsoft.com/office/2006/metadata/properties"/>
    <ds:schemaRef ds:uri="http://schemas.microsoft.com/office/infopath/2007/PartnerControls"/>
    <ds:schemaRef ds:uri="4380d800-bbdc-41ba-bf01-ad10b3fee711"/>
    <ds:schemaRef ds:uri="f71811f9-184a-45aa-a2b8-3fe0118731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Info</vt:lpstr>
      <vt:lpstr>SOLT - Cat A</vt:lpstr>
      <vt:lpstr>Cat B</vt:lpstr>
      <vt:lpstr>Cat C</vt:lpstr>
      <vt:lpstr>UKT - Commercial - TIER A+</vt:lpstr>
      <vt:lpstr>TIER A</vt:lpstr>
      <vt:lpstr>TIER B</vt:lpstr>
      <vt:lpstr>TIER C</vt:lpstr>
      <vt:lpstr>UKT - Sub Rep - Grade 1</vt:lpstr>
      <vt:lpstr>Grade 2</vt:lpstr>
      <vt:lpstr>Grade 3</vt:lpstr>
      <vt:lpstr>ITC- Ethical Manager </vt:lpstr>
      <vt:lpstr>non-Ethical</vt:lpstr>
      <vt:lpstr>Inhouse</vt:lpstr>
      <vt:lpstr>CAPS (current)</vt:lpstr>
      <vt:lpstr>CAPS (historic)</vt:lpstr>
    </vt:vector>
  </TitlesOfParts>
  <Company>Hencilla Canworth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J K Barker</dc:creator>
  <cp:lastModifiedBy>AJKB...</cp:lastModifiedBy>
  <cp:lastPrinted>2023-05-26T12:41:07Z</cp:lastPrinted>
  <dcterms:created xsi:type="dcterms:W3CDTF">2002-04-03T09:07:55Z</dcterms:created>
  <dcterms:modified xsi:type="dcterms:W3CDTF">2024-10-09T15:46:25Z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0x01010087B4AF78CF21E747A3249F0BA771D4D2</vt:lpwstr>
  </property>
  <property fmtid="{D5CDD505-2E9C-101B-9397-08002B2CF9AE}" pid="3" name="MediaServiceImageTags">
    <vt:lpwstr/>
  </property>
</Properties>
</file>