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hencilla.sharepoint.com/sites/LifeDepartment/Shared Documents/AJKB Documents/Equity/Excel/EPS - Sample Templates - For Prod Cos/"/>
    </mc:Choice>
  </mc:AlternateContent>
  <xr:revisionPtr revIDLastSave="4" documentId="8_{611872F4-C1E3-4DE8-BFD7-7EBD16B86083}" xr6:coauthVersionLast="47" xr6:coauthVersionMax="47" xr10:uidLastSave="{636A4D73-79BA-4C58-BFF4-DA4BD363474D}"/>
  <bookViews>
    <workbookView xWindow="31440" yWindow="2640" windowWidth="21600" windowHeight="11385" xr2:uid="{00000000-000D-0000-FFFF-FFFF00000000}"/>
  </bookViews>
  <sheets>
    <sheet name="Info" sheetId="4" r:id="rId1"/>
    <sheet name="TV - Category A" sheetId="1" r:id="rId2"/>
    <sheet name="TV - Category B" sheetId="2" r:id="rId3"/>
    <sheet name="Film" sheetId="3" r:id="rId4"/>
    <sheet name="CAPS - current &amp; historic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22" i="1" l="1"/>
  <c r="G18" i="1"/>
  <c r="G21" i="1"/>
  <c r="G17" i="1"/>
  <c r="G20" i="1"/>
  <c r="G16" i="1"/>
  <c r="G23" i="1"/>
  <c r="G19" i="1"/>
  <c r="I25" i="3" l="1"/>
  <c r="I17" i="3"/>
  <c r="I24" i="3"/>
  <c r="I16" i="3"/>
  <c r="I23" i="3"/>
  <c r="I15" i="3"/>
  <c r="I22" i="3"/>
  <c r="I18" i="3"/>
  <c r="I20" i="3"/>
  <c r="I19" i="3"/>
  <c r="K22" i="3" l="1"/>
  <c r="J22" i="3"/>
  <c r="K20" i="3"/>
  <c r="J20" i="3"/>
  <c r="J17" i="3"/>
  <c r="K17" i="3"/>
  <c r="J19" i="3"/>
  <c r="K19" i="3"/>
  <c r="J23" i="3"/>
  <c r="K23" i="3"/>
  <c r="K24" i="3"/>
  <c r="J24" i="3"/>
  <c r="K18" i="3"/>
  <c r="J18" i="3"/>
  <c r="K16" i="3"/>
  <c r="J16" i="3"/>
  <c r="J25" i="3"/>
  <c r="K25" i="3"/>
  <c r="H25" i="3"/>
  <c r="H24" i="3"/>
  <c r="H23" i="3"/>
  <c r="H22" i="3"/>
  <c r="H21" i="3"/>
  <c r="I21" i="3" s="1"/>
  <c r="J21" i="3" s="1"/>
  <c r="H20" i="3"/>
  <c r="H19" i="3"/>
  <c r="H18" i="3"/>
  <c r="H17" i="3"/>
  <c r="H16" i="3"/>
  <c r="H14" i="3"/>
  <c r="I14" i="3" s="1"/>
  <c r="H15" i="3"/>
  <c r="J23" i="1"/>
  <c r="J22" i="1"/>
  <c r="I21" i="1"/>
  <c r="J20" i="1"/>
  <c r="J19" i="1"/>
  <c r="J18" i="1"/>
  <c r="J17" i="1"/>
  <c r="I16" i="1"/>
  <c r="I17" i="1"/>
  <c r="I20" i="1"/>
  <c r="L25" i="3" l="1"/>
  <c r="L19" i="3"/>
  <c r="L23" i="3"/>
  <c r="L17" i="3"/>
  <c r="K21" i="3"/>
  <c r="L21" i="3" s="1"/>
  <c r="L20" i="3"/>
  <c r="L18" i="3"/>
  <c r="L24" i="3"/>
  <c r="L22" i="3"/>
  <c r="I22" i="1"/>
  <c r="K22" i="1" s="1"/>
  <c r="K20" i="1"/>
  <c r="J21" i="1"/>
  <c r="K21" i="1" s="1"/>
  <c r="I18" i="1"/>
  <c r="K18" i="1" s="1"/>
  <c r="K17" i="1"/>
  <c r="I19" i="1"/>
  <c r="K19" i="1" s="1"/>
  <c r="I23" i="1"/>
  <c r="K23" i="1" s="1"/>
  <c r="J16" i="1"/>
  <c r="K16" i="1" s="1"/>
  <c r="K14" i="3"/>
  <c r="J14" i="3"/>
  <c r="K15" i="3"/>
  <c r="J15" i="3"/>
  <c r="L14" i="3" l="1"/>
  <c r="L16" i="3"/>
  <c r="K27" i="3"/>
  <c r="L15" i="3"/>
  <c r="J27" i="3"/>
  <c r="L27" i="3" l="1"/>
  <c r="G25" i="2" l="1"/>
  <c r="G24" i="2"/>
  <c r="G23" i="2"/>
  <c r="G22" i="2"/>
  <c r="G18" i="2"/>
  <c r="G14" i="2"/>
  <c r="G21" i="2"/>
  <c r="G17" i="2"/>
  <c r="G20" i="2"/>
  <c r="G16" i="2"/>
  <c r="G19" i="2"/>
  <c r="G15" i="2"/>
  <c r="J14" i="1" l="1"/>
  <c r="I14" i="1"/>
  <c r="I15" i="1"/>
  <c r="J15" i="1"/>
  <c r="K15" i="1" s="1"/>
  <c r="I20" i="2"/>
  <c r="J20" i="2"/>
  <c r="I18" i="2"/>
  <c r="J18" i="2"/>
  <c r="K18" i="2" s="1"/>
  <c r="J25" i="2"/>
  <c r="I25" i="2"/>
  <c r="J15" i="2"/>
  <c r="I15" i="2"/>
  <c r="K15" i="2" s="1"/>
  <c r="I17" i="2"/>
  <c r="J17" i="2"/>
  <c r="J22" i="2"/>
  <c r="I22" i="2"/>
  <c r="J19" i="2"/>
  <c r="I19" i="2"/>
  <c r="J21" i="2"/>
  <c r="I21" i="2"/>
  <c r="I23" i="2"/>
  <c r="J23" i="2"/>
  <c r="J16" i="2"/>
  <c r="I16" i="2"/>
  <c r="K16" i="2" s="1"/>
  <c r="I14" i="2"/>
  <c r="J14" i="2"/>
  <c r="J24" i="2"/>
  <c r="I24" i="2"/>
  <c r="K24" i="2" s="1"/>
  <c r="I27" i="2" l="1"/>
  <c r="K23" i="2"/>
  <c r="K19" i="2"/>
  <c r="K25" i="2"/>
  <c r="I25" i="1"/>
  <c r="K14" i="1"/>
  <c r="K25" i="1" s="1"/>
  <c r="J25" i="1"/>
  <c r="K21" i="2"/>
  <c r="K22" i="2"/>
  <c r="K14" i="2"/>
  <c r="J27" i="2"/>
  <c r="K17" i="2"/>
  <c r="K20" i="2"/>
  <c r="K27" i="2" l="1"/>
</calcChain>
</file>

<file path=xl/sharedStrings.xml><?xml version="1.0" encoding="utf-8"?>
<sst xmlns="http://schemas.openxmlformats.org/spreadsheetml/2006/main" count="190" uniqueCount="95">
  <si>
    <t>Member Name</t>
  </si>
  <si>
    <t>Membership No.</t>
  </si>
  <si>
    <t>Artist</t>
  </si>
  <si>
    <t>Contribution</t>
  </si>
  <si>
    <t>Production Co.</t>
  </si>
  <si>
    <t>Total</t>
  </si>
  <si>
    <t>TOTALS</t>
  </si>
  <si>
    <t>Fee to calculate</t>
  </si>
  <si>
    <t>contributions</t>
  </si>
  <si>
    <t>MAX</t>
  </si>
  <si>
    <t xml:space="preserve">No. of Episodes or </t>
  </si>
  <si>
    <t>Weeks or Engagement</t>
  </si>
  <si>
    <t>Episode Fee or</t>
  </si>
  <si>
    <t>Example</t>
  </si>
  <si>
    <t>Weekly Fee</t>
  </si>
  <si>
    <t>No. of Weeks</t>
  </si>
  <si>
    <t>FILM</t>
  </si>
  <si>
    <t>Category A - The Artist shall be guaranteed their engagement fee per episode, segment or instalment into which their performance is incorporated.</t>
  </si>
  <si>
    <t>Definition</t>
  </si>
  <si>
    <t>Category B - is where an Artist is engaged:</t>
  </si>
  <si>
    <t>Either:</t>
  </si>
  <si>
    <t>a) For up to two consecutive weeks on a Broken Comedy/Sketch production or a maximum of 5 single days over the entire production period;</t>
  </si>
  <si>
    <t>Or:</t>
  </si>
  <si>
    <t>b) On Children’s productions with a duration of 15 minutes or less transmission time (which shall be determined in accordance with the commissioning agreement)</t>
  </si>
  <si>
    <t xml:space="preserve">The Artist's payment for each episode, segment or instalment shall be the aggregate of the Artist's engagement fee(s) divided by the number of episodes, </t>
  </si>
  <si>
    <t>segments or instalments into which their performance is incorporated.</t>
  </si>
  <si>
    <t>TV - Category A</t>
  </si>
  <si>
    <t>TV - Category B</t>
  </si>
  <si>
    <t>(Simplification - their performance is edited into multiple episodes)</t>
  </si>
  <si>
    <t>For simplicity, continuing with the EPS is a viable option.</t>
  </si>
  <si>
    <t>Note</t>
  </si>
  <si>
    <t>into your own in-house scheme</t>
  </si>
  <si>
    <t>EQUITY PENSION SCHEME (EPS)</t>
  </si>
  <si>
    <t>TO</t>
  </si>
  <si>
    <t>SUBMISSION FROM</t>
  </si>
  <si>
    <t>NAME OF PRODUCTION Co. &amp; PRODUCTION</t>
  </si>
  <si>
    <t>RATES FROM</t>
  </si>
  <si>
    <t>This template holds tabs for all sectors of theatre</t>
  </si>
  <si>
    <t>Please use the correct one applicable to your organisation.</t>
  </si>
  <si>
    <t>Logos contain links to websites</t>
  </si>
  <si>
    <t>If you are unsure, refer to the procedure manual on our website or call us on 020 8686 5050 for assistance.</t>
  </si>
  <si>
    <t>Blue cells need your attention</t>
  </si>
  <si>
    <t>020 7379 6000</t>
  </si>
  <si>
    <t>Total Fee</t>
  </si>
  <si>
    <t>Earnings Threshold for Pensions</t>
  </si>
  <si>
    <t>Every year, since the introduction of  Auto-Enrolment (AE) in 2012, the Department for Work &amp; Pensions (DWP) reviews the earnings</t>
  </si>
  <si>
    <t xml:space="preserve">thresholds for automatic enrolment. </t>
  </si>
  <si>
    <t>Where there’s a change, we’ll update them here with the new thresholds after DWP has announced them..</t>
  </si>
  <si>
    <t xml:space="preserve">Similarly and predating AE, the EPS also has thresholds in place which vary depending on the Agreements and venues used. </t>
  </si>
  <si>
    <t>The tabs below contain spreasheets with these thresholds built in. The CAPS tabs show the current and historic thresholds.</t>
  </si>
  <si>
    <t>Lower level - earnings under this figure can be ignored</t>
  </si>
  <si>
    <t>Upper level - earnings over this figure can be ignored</t>
  </si>
  <si>
    <t xml:space="preserve">Banded Earnings - the amount between the lower and upper and on which pension contributions should be calculated </t>
  </si>
  <si>
    <t>% - the amount of earnings to be contributed by each party</t>
  </si>
  <si>
    <t>A U T O</t>
  </si>
  <si>
    <t>ENROLMENT</t>
  </si>
  <si>
    <t>Valid</t>
  </si>
  <si>
    <t>Minima pw</t>
  </si>
  <si>
    <t>Lower</t>
  </si>
  <si>
    <t>Upper</t>
  </si>
  <si>
    <t>Banded</t>
  </si>
  <si>
    <t>Member %</t>
  </si>
  <si>
    <t>Employer %</t>
  </si>
  <si>
    <t>N/A</t>
  </si>
  <si>
    <t>CAP</t>
  </si>
  <si>
    <t>Cat A</t>
  </si>
  <si>
    <t>Cat B</t>
  </si>
  <si>
    <t>Artist / Stunt</t>
  </si>
  <si>
    <t>PACT</t>
  </si>
  <si>
    <t>Per Film</t>
  </si>
  <si>
    <t>Max</t>
  </si>
  <si>
    <t>TELEVISION</t>
  </si>
  <si>
    <t>Max *</t>
  </si>
  <si>
    <t>e.g.</t>
  </si>
  <si>
    <t>£10K fee - filmed in one week - one episode = £1,370.00 max is pensionable.</t>
  </si>
  <si>
    <t>£2K episode fee - filmed over 10 weeks - 3 episodes = £6,000.00 is pensionable (£2K x 3 / 10 = £600: each of which are pensionable)</t>
  </si>
  <si>
    <t>* For TV, the fee relates to per episode/engagement or per week. The largest of these to be the multiplyer.</t>
  </si>
  <si>
    <t>Television</t>
  </si>
  <si>
    <t>Film</t>
  </si>
  <si>
    <t>CAPS tab now present</t>
  </si>
  <si>
    <t>Engagement Fee</t>
  </si>
  <si>
    <t>or Weeks</t>
  </si>
  <si>
    <t>No. of Episodes</t>
  </si>
  <si>
    <t>Please note that these are definitions of what is pensionable</t>
  </si>
  <si>
    <t>Daily Fee</t>
  </si>
  <si>
    <t>Production Day</t>
  </si>
  <si>
    <t>TV</t>
  </si>
  <si>
    <t>last update</t>
  </si>
  <si>
    <t xml:space="preserve">Film </t>
  </si>
  <si>
    <t>Any earnings over £4,900.00 per film do not have to be pensionable under the Equity / PACT Agreement and you may then have to auto-enrol the member</t>
  </si>
  <si>
    <t>06.04.2024 - 05.04.2025</t>
  </si>
  <si>
    <t>2024-25</t>
  </si>
  <si>
    <t>06.04.2024</t>
  </si>
  <si>
    <t>The figures are correct at 06.04.2024</t>
  </si>
  <si>
    <t>020 3342 1282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</si>
</sst>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9"/>
      <color rgb="FFFF0000"/>
      <name val="Arial"/>
      <family val="2"/>
    </font>
    <font>
      <b/>
      <sz val="10"/>
      <name val="Century Gothic"/>
      <family val="2"/>
    </font>
    <font>
      <sz val="12"/>
      <color theme="2" tint="-0.499984740745262"/>
      <name val="Century Gothic"/>
      <family val="2"/>
    </font>
    <font>
      <sz val="10"/>
      <color theme="2" tint="-0.499984740745262"/>
      <name val="Century Gothic"/>
      <family val="2"/>
    </font>
    <font>
      <b/>
      <sz val="10"/>
      <color theme="2" tint="-0.499984740745262"/>
      <name val="Century Gothic"/>
      <family val="2"/>
    </font>
    <font>
      <sz val="14"/>
      <name val="Century Gothic"/>
      <family val="2"/>
    </font>
    <font>
      <b/>
      <sz val="14"/>
      <color theme="2" tint="-0.499984740745262"/>
      <name val="Century Gothic"/>
      <family val="2"/>
    </font>
    <font>
      <sz val="12"/>
      <color theme="0"/>
      <name val="Century Gothic"/>
      <family val="2"/>
    </font>
    <font>
      <sz val="7.5"/>
      <color theme="0"/>
      <name val="Century Gothic"/>
      <family val="2"/>
    </font>
    <font>
      <sz val="22"/>
      <color theme="0"/>
      <name val="Century Gothic"/>
      <family val="2"/>
    </font>
    <font>
      <sz val="22"/>
      <name val="Century Gothic"/>
      <family val="2"/>
    </font>
    <font>
      <b/>
      <sz val="10"/>
      <color theme="0"/>
      <name val="Century Gothic"/>
      <family val="2"/>
    </font>
    <font>
      <b/>
      <sz val="10"/>
      <color rgb="FF7030A0"/>
      <name val="Century Gothic"/>
      <family val="2"/>
    </font>
    <font>
      <b/>
      <sz val="10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6CA6D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66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theme="2" tint="-0.499984740745262"/>
      </bottom>
      <diagonal/>
    </border>
    <border>
      <left style="double">
        <color theme="2" tint="-0.499984740745262"/>
      </left>
      <right/>
      <top style="double">
        <color theme="2" tint="-0.499984740745262"/>
      </top>
      <bottom style="double">
        <color theme="2" tint="-0.499984740745262"/>
      </bottom>
      <diagonal/>
    </border>
    <border>
      <left/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  <border>
      <left style="double">
        <color theme="2" tint="-0.499984740745262"/>
      </left>
      <right/>
      <top/>
      <bottom/>
      <diagonal/>
    </border>
    <border>
      <left/>
      <right/>
      <top style="double">
        <color theme="2" tint="-0.499984740745262"/>
      </top>
      <bottom/>
      <diagonal/>
    </border>
    <border>
      <left/>
      <right style="double">
        <color theme="2" tint="-0.499984740745262"/>
      </right>
      <top/>
      <bottom/>
      <diagonal/>
    </border>
    <border>
      <left/>
      <right style="double">
        <color theme="2" tint="-0.499984740745262"/>
      </right>
      <top style="double">
        <color theme="2" tint="-0.499984740745262"/>
      </top>
      <bottom/>
      <diagonal/>
    </border>
    <border>
      <left/>
      <right style="double">
        <color theme="2" tint="-0.499984740745262"/>
      </right>
      <top/>
      <bottom style="double">
        <color theme="2" tint="-0.499984740745262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/>
      <diagonal/>
    </border>
    <border>
      <left style="double">
        <color theme="2" tint="-0.499984740745262"/>
      </left>
      <right style="double">
        <color theme="2" tint="-0.499984740745262"/>
      </right>
      <top/>
      <bottom/>
      <diagonal/>
    </border>
    <border>
      <left style="double">
        <color theme="2" tint="-0.499984740745262"/>
      </left>
      <right style="double">
        <color theme="2" tint="-0.499984740745262"/>
      </right>
      <top/>
      <bottom style="double">
        <color theme="2" tint="-0.499984740745262"/>
      </bottom>
      <diagonal/>
    </border>
  </borders>
  <cellStyleXfs count="2">
    <xf numFmtId="0" fontId="0" fillId="0" borderId="0"/>
    <xf numFmtId="0" fontId="5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8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7" xfId="0" applyFont="1" applyBorder="1"/>
    <xf numFmtId="9" fontId="1" fillId="0" borderId="3" xfId="0" applyNumberFormat="1" applyFont="1" applyBorder="1" applyAlignment="1">
      <alignment horizontal="center"/>
    </xf>
    <xf numFmtId="10" fontId="1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2" fontId="1" fillId="2" borderId="9" xfId="0" applyNumberFormat="1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1" fontId="1" fillId="2" borderId="9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1" fillId="2" borderId="9" xfId="1" applyFont="1" applyFill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3" xfId="1" applyFont="1" applyBorder="1"/>
    <xf numFmtId="0" fontId="1" fillId="0" borderId="8" xfId="1" applyFont="1" applyBorder="1"/>
    <xf numFmtId="0" fontId="1" fillId="0" borderId="0" xfId="1" applyFont="1"/>
    <xf numFmtId="0" fontId="1" fillId="2" borderId="1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8" xfId="0" applyFont="1" applyFill="1" applyBorder="1"/>
    <xf numFmtId="0" fontId="9" fillId="0" borderId="0" xfId="1" applyFont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7" fillId="0" borderId="0" xfId="0" applyFont="1"/>
    <xf numFmtId="0" fontId="0" fillId="0" borderId="18" xfId="0" applyBorder="1"/>
    <xf numFmtId="0" fontId="8" fillId="0" borderId="0" xfId="0" applyFont="1" applyAlignment="1">
      <alignment horizontal="center"/>
    </xf>
    <xf numFmtId="0" fontId="7" fillId="0" borderId="17" xfId="0" applyFont="1" applyBorder="1"/>
    <xf numFmtId="0" fontId="7" fillId="2" borderId="8" xfId="0" applyFont="1" applyFill="1" applyBorder="1"/>
    <xf numFmtId="0" fontId="7" fillId="2" borderId="13" xfId="0" applyFont="1" applyFill="1" applyBorder="1"/>
    <xf numFmtId="0" fontId="7" fillId="2" borderId="10" xfId="0" applyFont="1" applyFill="1" applyBorder="1"/>
    <xf numFmtId="0" fontId="7" fillId="0" borderId="19" xfId="0" applyFont="1" applyBorder="1"/>
    <xf numFmtId="0" fontId="7" fillId="0" borderId="20" xfId="0" applyFont="1" applyBorder="1"/>
    <xf numFmtId="0" fontId="0" fillId="0" borderId="20" xfId="0" applyBorder="1"/>
    <xf numFmtId="0" fontId="0" fillId="0" borderId="21" xfId="0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8" xfId="0" applyFont="1" applyFill="1" applyBorder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2" xfId="0" applyFont="1" applyBorder="1"/>
    <xf numFmtId="0" fontId="12" fillId="0" borderId="22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15" fillId="0" borderId="23" xfId="0" applyFont="1" applyBorder="1"/>
    <xf numFmtId="0" fontId="12" fillId="0" borderId="24" xfId="0" applyFont="1" applyBorder="1"/>
    <xf numFmtId="0" fontId="12" fillId="0" borderId="26" xfId="0" applyFont="1" applyBorder="1"/>
    <xf numFmtId="0" fontId="13" fillId="0" borderId="0" xfId="0" applyFont="1"/>
    <xf numFmtId="0" fontId="7" fillId="0" borderId="22" xfId="0" applyFont="1" applyBorder="1"/>
    <xf numFmtId="0" fontId="13" fillId="0" borderId="22" xfId="0" applyFont="1" applyBorder="1"/>
    <xf numFmtId="0" fontId="12" fillId="0" borderId="22" xfId="0" applyFont="1" applyBorder="1" applyAlignment="1">
      <alignment horizontal="center"/>
    </xf>
    <xf numFmtId="0" fontId="0" fillId="0" borderId="27" xfId="0" applyBorder="1"/>
    <xf numFmtId="0" fontId="7" fillId="5" borderId="0" xfId="0" applyFont="1" applyFill="1"/>
    <xf numFmtId="0" fontId="10" fillId="5" borderId="0" xfId="0" applyFont="1" applyFill="1"/>
    <xf numFmtId="0" fontId="7" fillId="5" borderId="0" xfId="0" applyFont="1" applyFill="1" applyAlignment="1">
      <alignment horizontal="center"/>
    </xf>
    <xf numFmtId="0" fontId="7" fillId="5" borderId="27" xfId="0" applyFont="1" applyFill="1" applyBorder="1"/>
    <xf numFmtId="0" fontId="10" fillId="5" borderId="0" xfId="0" applyFont="1" applyFill="1" applyAlignment="1">
      <alignment horizontal="center"/>
    </xf>
    <xf numFmtId="0" fontId="7" fillId="5" borderId="22" xfId="0" applyFont="1" applyFill="1" applyBorder="1"/>
    <xf numFmtId="0" fontId="10" fillId="5" borderId="22" xfId="0" applyFont="1" applyFill="1" applyBorder="1"/>
    <xf numFmtId="0" fontId="7" fillId="5" borderId="22" xfId="0" applyFont="1" applyFill="1" applyBorder="1" applyAlignment="1">
      <alignment horizontal="center"/>
    </xf>
    <xf numFmtId="0" fontId="7" fillId="5" borderId="29" xfId="0" applyFont="1" applyFill="1" applyBorder="1"/>
    <xf numFmtId="0" fontId="10" fillId="0" borderId="22" xfId="0" applyFont="1" applyBorder="1"/>
    <xf numFmtId="0" fontId="7" fillId="0" borderId="22" xfId="0" applyFont="1" applyBorder="1" applyAlignment="1">
      <alignment horizontal="center"/>
    </xf>
    <xf numFmtId="0" fontId="19" fillId="7" borderId="0" xfId="0" applyFont="1" applyFill="1" applyAlignment="1">
      <alignment horizontal="center" vertical="center" textRotation="255"/>
    </xf>
    <xf numFmtId="0" fontId="7" fillId="7" borderId="0" xfId="0" applyFont="1" applyFill="1"/>
    <xf numFmtId="0" fontId="20" fillId="7" borderId="0" xfId="0" applyFont="1" applyFill="1"/>
    <xf numFmtId="0" fontId="7" fillId="7" borderId="0" xfId="0" applyFont="1" applyFill="1" applyAlignment="1">
      <alignment horizontal="center"/>
    </xf>
    <xf numFmtId="0" fontId="7" fillId="7" borderId="28" xfId="0" applyFont="1" applyFill="1" applyBorder="1"/>
    <xf numFmtId="0" fontId="7" fillId="7" borderId="27" xfId="0" applyFont="1" applyFill="1" applyBorder="1"/>
    <xf numFmtId="0" fontId="21" fillId="7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7" borderId="22" xfId="0" applyFont="1" applyFill="1" applyBorder="1" applyAlignment="1">
      <alignment horizontal="center" vertical="center" textRotation="255"/>
    </xf>
    <xf numFmtId="0" fontId="7" fillId="7" borderId="22" xfId="0" applyFont="1" applyFill="1" applyBorder="1"/>
    <xf numFmtId="0" fontId="7" fillId="7" borderId="22" xfId="0" applyFont="1" applyFill="1" applyBorder="1" applyAlignment="1">
      <alignment horizontal="center"/>
    </xf>
    <xf numFmtId="0" fontId="7" fillId="7" borderId="29" xfId="0" applyFont="1" applyFill="1" applyBorder="1"/>
    <xf numFmtId="0" fontId="20" fillId="0" borderId="0" xfId="0" applyFont="1"/>
    <xf numFmtId="0" fontId="10" fillId="0" borderId="0" xfId="0" applyFont="1"/>
    <xf numFmtId="0" fontId="12" fillId="0" borderId="25" xfId="0" applyFont="1" applyBorder="1" applyAlignment="1">
      <alignment horizontal="center"/>
    </xf>
    <xf numFmtId="0" fontId="22" fillId="0" borderId="0" xfId="0" applyFont="1"/>
    <xf numFmtId="10" fontId="0" fillId="0" borderId="0" xfId="0" applyNumberFormat="1"/>
    <xf numFmtId="2" fontId="7" fillId="7" borderId="0" xfId="0" applyNumberFormat="1" applyFont="1" applyFill="1" applyAlignment="1">
      <alignment horizontal="center"/>
    </xf>
    <xf numFmtId="2" fontId="20" fillId="8" borderId="0" xfId="0" applyNumberFormat="1" applyFont="1" applyFill="1" applyAlignment="1">
      <alignment horizontal="center"/>
    </xf>
    <xf numFmtId="2" fontId="0" fillId="0" borderId="0" xfId="0" applyNumberFormat="1"/>
    <xf numFmtId="0" fontId="16" fillId="3" borderId="28" xfId="0" applyFont="1" applyFill="1" applyBorder="1" applyAlignment="1">
      <alignment horizontal="center" textRotation="255"/>
    </xf>
    <xf numFmtId="0" fontId="16" fillId="3" borderId="27" xfId="0" applyFont="1" applyFill="1" applyBorder="1" applyAlignment="1">
      <alignment horizontal="center" textRotation="255"/>
    </xf>
    <xf numFmtId="0" fontId="16" fillId="3" borderId="29" xfId="0" applyFont="1" applyFill="1" applyBorder="1" applyAlignment="1">
      <alignment horizontal="center" textRotation="255"/>
    </xf>
    <xf numFmtId="0" fontId="17" fillId="4" borderId="28" xfId="0" applyFont="1" applyFill="1" applyBorder="1" applyAlignment="1">
      <alignment horizontal="center" vertical="center" textRotation="255"/>
    </xf>
    <xf numFmtId="0" fontId="17" fillId="4" borderId="27" xfId="0" applyFont="1" applyFill="1" applyBorder="1" applyAlignment="1">
      <alignment horizontal="center" vertical="center" textRotation="255"/>
    </xf>
    <xf numFmtId="0" fontId="17" fillId="4" borderId="29" xfId="0" applyFont="1" applyFill="1" applyBorder="1" applyAlignment="1">
      <alignment horizontal="center" vertical="center" textRotation="255"/>
    </xf>
    <xf numFmtId="0" fontId="18" fillId="6" borderId="30" xfId="0" applyFont="1" applyFill="1" applyBorder="1" applyAlignment="1">
      <alignment horizontal="center" vertical="center" textRotation="255"/>
    </xf>
    <xf numFmtId="0" fontId="18" fillId="6" borderId="31" xfId="0" applyFont="1" applyFill="1" applyBorder="1" applyAlignment="1">
      <alignment horizontal="center" vertical="center" textRotation="255"/>
    </xf>
    <xf numFmtId="0" fontId="18" fillId="6" borderId="32" xfId="0" applyFont="1" applyFill="1" applyBorder="1" applyAlignment="1">
      <alignment horizontal="center" vertical="center" textRotation="255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hyperlink" Target="http://www.equity.org.u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19</xdr:row>
      <xdr:rowOff>57150</xdr:rowOff>
    </xdr:from>
    <xdr:to>
      <xdr:col>16</xdr:col>
      <xdr:colOff>381000</xdr:colOff>
      <xdr:row>23</xdr:row>
      <xdr:rowOff>47625</xdr:rowOff>
    </xdr:to>
    <xdr:pic>
      <xdr:nvPicPr>
        <xdr:cNvPr id="1028" name="Picture 14">
          <a:extLst>
            <a:ext uri="{FF2B5EF4-FFF2-40B4-BE49-F238E27FC236}">
              <a16:creationId xmlns:a16="http://schemas.microsoft.com/office/drawing/2014/main" id="{95B2C29D-B563-4DF5-93B9-CD893E994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3190875"/>
          <a:ext cx="17716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17</xdr:row>
      <xdr:rowOff>9525</xdr:rowOff>
    </xdr:from>
    <xdr:to>
      <xdr:col>9</xdr:col>
      <xdr:colOff>9525</xdr:colOff>
      <xdr:row>25</xdr:row>
      <xdr:rowOff>152400</xdr:rowOff>
    </xdr:to>
    <xdr:pic>
      <xdr:nvPicPr>
        <xdr:cNvPr id="1029" name="Picture 16">
          <a:extLst>
            <a:ext uri="{FF2B5EF4-FFF2-40B4-BE49-F238E27FC236}">
              <a16:creationId xmlns:a16="http://schemas.microsoft.com/office/drawing/2014/main" id="{33BAFEC6-8A74-45D1-B9DF-78ABC3E62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819400"/>
          <a:ext cx="183832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18</xdr:row>
      <xdr:rowOff>9525</xdr:rowOff>
    </xdr:from>
    <xdr:to>
      <xdr:col>13</xdr:col>
      <xdr:colOff>47625</xdr:colOff>
      <xdr:row>23</xdr:row>
      <xdr:rowOff>66675</xdr:rowOff>
    </xdr:to>
    <xdr:pic>
      <xdr:nvPicPr>
        <xdr:cNvPr id="1030" name="Picture 18">
          <a:extLst>
            <a:ext uri="{FF2B5EF4-FFF2-40B4-BE49-F238E27FC236}">
              <a16:creationId xmlns:a16="http://schemas.microsoft.com/office/drawing/2014/main" id="{58A54DBC-4080-41C5-A20A-05584735C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2981325"/>
          <a:ext cx="1847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22</xdr:row>
      <xdr:rowOff>76200</xdr:rowOff>
    </xdr:from>
    <xdr:to>
      <xdr:col>4</xdr:col>
      <xdr:colOff>22456</xdr:colOff>
      <xdr:row>26</xdr:row>
      <xdr:rowOff>123825</xdr:rowOff>
    </xdr:to>
    <xdr:pic>
      <xdr:nvPicPr>
        <xdr:cNvPr id="3" name="Picture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EAF6623-6801-2BC1-845F-9A75D77AF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752850"/>
          <a:ext cx="1832206" cy="6953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</xdr:row>
      <xdr:rowOff>9525</xdr:rowOff>
    </xdr:from>
    <xdr:to>
      <xdr:col>8</xdr:col>
      <xdr:colOff>239263</xdr:colOff>
      <xdr:row>8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67469B-4E93-9281-51D0-C43A3962E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71450"/>
          <a:ext cx="4496938" cy="11334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38100</xdr:rowOff>
    </xdr:from>
    <xdr:to>
      <xdr:col>4</xdr:col>
      <xdr:colOff>190500</xdr:colOff>
      <xdr:row>19</xdr:row>
      <xdr:rowOff>8101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EAC350-ED9D-4385-A08B-5197E5586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71700"/>
          <a:ext cx="2019300" cy="970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Q42"/>
  <sheetViews>
    <sheetView tabSelected="1" workbookViewId="0">
      <selection activeCell="P5" sqref="P5"/>
    </sheetView>
  </sheetViews>
  <sheetFormatPr defaultRowHeight="12.75" x14ac:dyDescent="0.2"/>
  <sheetData>
    <row r="5" spans="6:17" x14ac:dyDescent="0.2">
      <c r="J5" t="s">
        <v>86</v>
      </c>
      <c r="K5" t="s">
        <v>87</v>
      </c>
      <c r="M5" t="s">
        <v>92</v>
      </c>
    </row>
    <row r="7" spans="6:17" x14ac:dyDescent="0.2">
      <c r="J7" t="s">
        <v>88</v>
      </c>
      <c r="K7" t="s">
        <v>87</v>
      </c>
      <c r="M7" t="s">
        <v>92</v>
      </c>
    </row>
    <row r="10" spans="6:17" ht="13.5" thickBot="1" x14ac:dyDescent="0.25"/>
    <row r="11" spans="6:17" x14ac:dyDescent="0.2">
      <c r="F11" s="43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5"/>
    </row>
    <row r="12" spans="6:17" ht="13.5" x14ac:dyDescent="0.25">
      <c r="F12" s="46"/>
      <c r="G12" s="47" t="s">
        <v>37</v>
      </c>
      <c r="H12" s="47"/>
      <c r="I12" s="47"/>
      <c r="J12" s="47"/>
      <c r="K12" s="47"/>
      <c r="L12" s="47"/>
      <c r="M12" s="47"/>
      <c r="N12" s="47"/>
      <c r="O12" s="47"/>
      <c r="P12" s="47"/>
      <c r="Q12" s="48"/>
    </row>
    <row r="13" spans="6:17" ht="13.5" x14ac:dyDescent="0.25"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8"/>
    </row>
    <row r="14" spans="6:17" ht="13.5" x14ac:dyDescent="0.25">
      <c r="F14" s="46"/>
      <c r="G14" s="47" t="s">
        <v>38</v>
      </c>
      <c r="H14" s="47"/>
      <c r="I14" s="47"/>
      <c r="J14" s="47"/>
      <c r="K14" s="47"/>
      <c r="L14" s="47"/>
      <c r="M14" s="47" t="s">
        <v>39</v>
      </c>
      <c r="N14" s="47"/>
      <c r="O14" s="47"/>
      <c r="P14" s="47"/>
      <c r="Q14" s="48"/>
    </row>
    <row r="15" spans="6:17" ht="13.5" x14ac:dyDescent="0.25">
      <c r="F15" s="46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6:17" ht="13.5" x14ac:dyDescent="0.25">
      <c r="F16" s="46"/>
      <c r="G16" s="47" t="s">
        <v>40</v>
      </c>
      <c r="H16" s="47"/>
      <c r="I16" s="47"/>
      <c r="J16" s="47"/>
      <c r="K16" s="47"/>
      <c r="L16" s="47"/>
      <c r="M16" s="47"/>
      <c r="N16" s="47"/>
      <c r="O16" s="47"/>
      <c r="P16" s="47"/>
      <c r="Q16" s="48"/>
    </row>
    <row r="17" spans="3:17" x14ac:dyDescent="0.2">
      <c r="F17" s="46"/>
      <c r="Q17" s="48"/>
    </row>
    <row r="18" spans="3:17" x14ac:dyDescent="0.2">
      <c r="F18" s="46"/>
      <c r="Q18" s="48"/>
    </row>
    <row r="19" spans="3:17" x14ac:dyDescent="0.2">
      <c r="F19" s="46"/>
      <c r="Q19" s="48"/>
    </row>
    <row r="20" spans="3:17" x14ac:dyDescent="0.2">
      <c r="F20" s="46"/>
      <c r="Q20" s="48"/>
    </row>
    <row r="21" spans="3:17" ht="17.25" x14ac:dyDescent="0.3">
      <c r="C21" s="49" t="s">
        <v>94</v>
      </c>
      <c r="F21" s="46"/>
      <c r="Q21" s="48"/>
    </row>
    <row r="22" spans="3:17" x14ac:dyDescent="0.2">
      <c r="F22" s="46"/>
      <c r="Q22" s="48"/>
    </row>
    <row r="23" spans="3:17" x14ac:dyDescent="0.2">
      <c r="F23" s="46"/>
      <c r="Q23" s="48"/>
    </row>
    <row r="24" spans="3:17" x14ac:dyDescent="0.2">
      <c r="F24" s="46"/>
      <c r="Q24" s="48"/>
    </row>
    <row r="25" spans="3:17" x14ac:dyDescent="0.2">
      <c r="F25" s="46"/>
      <c r="Q25" s="48"/>
    </row>
    <row r="26" spans="3:17" x14ac:dyDescent="0.2">
      <c r="F26" s="46"/>
      <c r="Q26" s="48"/>
    </row>
    <row r="27" spans="3:17" x14ac:dyDescent="0.2">
      <c r="F27" s="46"/>
      <c r="Q27" s="48"/>
    </row>
    <row r="28" spans="3:17" ht="17.25" x14ac:dyDescent="0.3">
      <c r="C28" s="49" t="s">
        <v>42</v>
      </c>
      <c r="F28" s="50"/>
      <c r="G28" s="47"/>
      <c r="H28" s="47"/>
      <c r="I28" s="47"/>
      <c r="J28" s="47"/>
      <c r="Q28" s="48"/>
    </row>
    <row r="29" spans="3:17" ht="13.5" x14ac:dyDescent="0.25">
      <c r="F29" s="50"/>
      <c r="G29" s="51" t="s">
        <v>41</v>
      </c>
      <c r="H29" s="52"/>
      <c r="I29" s="53"/>
      <c r="J29" s="47"/>
      <c r="Q29" s="48"/>
    </row>
    <row r="30" spans="3:17" ht="13.5" x14ac:dyDescent="0.25">
      <c r="F30" s="50"/>
      <c r="G30" s="47"/>
      <c r="H30" s="47"/>
      <c r="I30" s="47"/>
      <c r="J30" s="47"/>
      <c r="Q30" s="48"/>
    </row>
    <row r="31" spans="3:17" ht="13.5" x14ac:dyDescent="0.25">
      <c r="F31" s="50"/>
      <c r="G31" s="47" t="s">
        <v>93</v>
      </c>
      <c r="H31" s="47"/>
      <c r="I31" s="47"/>
      <c r="J31" s="47"/>
      <c r="L31" s="110" t="s">
        <v>79</v>
      </c>
      <c r="Q31" s="48"/>
    </row>
    <row r="32" spans="3:17" ht="14.25" thickBot="1" x14ac:dyDescent="0.3">
      <c r="F32" s="54"/>
      <c r="G32" s="55"/>
      <c r="H32" s="55"/>
      <c r="I32" s="55"/>
      <c r="J32" s="55"/>
      <c r="K32" s="56"/>
      <c r="L32" s="56"/>
      <c r="M32" s="56"/>
      <c r="N32" s="56"/>
      <c r="O32" s="56"/>
      <c r="P32" s="56"/>
      <c r="Q32" s="57"/>
    </row>
    <row r="35" spans="7:7" x14ac:dyDescent="0.2">
      <c r="G35" s="31" t="s">
        <v>83</v>
      </c>
    </row>
    <row r="37" spans="7:7" x14ac:dyDescent="0.2">
      <c r="G37" s="31" t="s">
        <v>80</v>
      </c>
    </row>
    <row r="38" spans="7:7" x14ac:dyDescent="0.2">
      <c r="G38" s="31" t="s">
        <v>14</v>
      </c>
    </row>
    <row r="39" spans="7:7" x14ac:dyDescent="0.2">
      <c r="G39" s="31" t="s">
        <v>84</v>
      </c>
    </row>
    <row r="40" spans="7:7" x14ac:dyDescent="0.2">
      <c r="G40" s="31" t="s">
        <v>85</v>
      </c>
    </row>
    <row r="41" spans="7:7" x14ac:dyDescent="0.2">
      <c r="G41" s="31"/>
    </row>
    <row r="42" spans="7:7" x14ac:dyDescent="0.2">
      <c r="G42" s="3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B1:Q48"/>
  <sheetViews>
    <sheetView workbookViewId="0">
      <selection activeCell="M32" sqref="M32"/>
    </sheetView>
  </sheetViews>
  <sheetFormatPr defaultRowHeight="12.75" x14ac:dyDescent="0.2"/>
  <cols>
    <col min="1" max="1" width="5.28515625" customWidth="1"/>
    <col min="2" max="2" width="5.7109375" style="1" customWidth="1"/>
    <col min="3" max="3" width="15.7109375" customWidth="1"/>
    <col min="4" max="4" width="5.7109375" customWidth="1"/>
    <col min="5" max="7" width="15.7109375" style="1" customWidth="1"/>
    <col min="8" max="8" width="16.5703125" style="1" customWidth="1"/>
    <col min="9" max="10" width="15.7109375" style="1" customWidth="1"/>
    <col min="11" max="11" width="10.7109375" style="1" customWidth="1"/>
    <col min="12" max="12" width="9.140625" style="1"/>
  </cols>
  <sheetData>
    <row r="1" spans="2:12" x14ac:dyDescent="0.2">
      <c r="B1" s="2"/>
      <c r="C1" s="12" t="s">
        <v>26</v>
      </c>
      <c r="D1" s="3"/>
      <c r="E1" s="2"/>
      <c r="F1" s="2"/>
      <c r="G1" s="42" t="s">
        <v>36</v>
      </c>
      <c r="H1" s="42" t="s">
        <v>92</v>
      </c>
      <c r="I1" s="2"/>
      <c r="J1" s="2"/>
      <c r="K1" s="2"/>
      <c r="L1" s="2"/>
    </row>
    <row r="2" spans="2:12" x14ac:dyDescent="0.2">
      <c r="B2" s="2"/>
      <c r="C2" s="3"/>
      <c r="D2" s="3"/>
      <c r="E2" s="2"/>
      <c r="F2" s="2"/>
      <c r="G2" s="2"/>
      <c r="H2" s="2"/>
      <c r="I2" s="2"/>
      <c r="J2" s="2"/>
      <c r="K2" s="2"/>
      <c r="L2" s="2"/>
    </row>
    <row r="3" spans="2:12" x14ac:dyDescent="0.2">
      <c r="B3" s="2"/>
      <c r="C3" s="3" t="s">
        <v>35</v>
      </c>
      <c r="D3" s="12"/>
      <c r="E3" s="2"/>
      <c r="F3" s="2"/>
      <c r="G3" s="2"/>
      <c r="H3" s="2"/>
      <c r="I3" s="2"/>
      <c r="J3" s="2"/>
      <c r="K3" s="2"/>
      <c r="L3" s="2"/>
    </row>
    <row r="4" spans="2:12" x14ac:dyDescent="0.2">
      <c r="B4" s="2"/>
      <c r="C4" s="3"/>
      <c r="D4" s="12"/>
      <c r="E4" s="2"/>
      <c r="F4" s="2"/>
      <c r="G4" s="2"/>
      <c r="H4" s="2"/>
      <c r="I4" s="2"/>
      <c r="J4" s="2"/>
      <c r="K4" s="2"/>
      <c r="L4" s="2"/>
    </row>
    <row r="5" spans="2:12" x14ac:dyDescent="0.2">
      <c r="B5" s="2"/>
      <c r="C5" s="41"/>
      <c r="D5" s="40"/>
      <c r="E5" s="39"/>
      <c r="F5" s="39"/>
      <c r="G5" s="38"/>
      <c r="H5" s="2"/>
      <c r="I5" s="2"/>
      <c r="J5" s="2"/>
      <c r="K5" s="2"/>
      <c r="L5" s="2"/>
    </row>
    <row r="6" spans="2:12" x14ac:dyDescent="0.2">
      <c r="B6" s="2"/>
      <c r="C6" s="3"/>
      <c r="D6" s="3"/>
      <c r="E6" s="2"/>
      <c r="F6" s="2"/>
      <c r="G6" s="2"/>
      <c r="H6" s="2"/>
      <c r="I6" s="2"/>
      <c r="J6" s="2"/>
      <c r="K6" s="2"/>
      <c r="L6" s="2"/>
    </row>
    <row r="7" spans="2:12" x14ac:dyDescent="0.2">
      <c r="B7" s="2"/>
      <c r="C7" s="37" t="s">
        <v>32</v>
      </c>
      <c r="D7" s="3"/>
      <c r="E7" s="2"/>
      <c r="F7" s="2"/>
      <c r="G7" s="2"/>
      <c r="H7" s="2"/>
      <c r="I7" s="2"/>
      <c r="J7" s="2"/>
      <c r="K7" s="2"/>
      <c r="L7" s="2"/>
    </row>
    <row r="8" spans="2:12" x14ac:dyDescent="0.2">
      <c r="B8" s="2"/>
      <c r="C8" s="3"/>
      <c r="D8" s="3"/>
      <c r="E8" s="2"/>
      <c r="F8" s="2"/>
      <c r="G8" s="2"/>
      <c r="H8" s="2"/>
      <c r="I8" s="2"/>
      <c r="J8" s="2"/>
      <c r="K8" s="2"/>
      <c r="L8" s="2"/>
    </row>
    <row r="9" spans="2:12" x14ac:dyDescent="0.2">
      <c r="B9" s="2"/>
      <c r="C9" s="36" t="s">
        <v>34</v>
      </c>
      <c r="D9" s="35"/>
      <c r="E9" s="33"/>
      <c r="F9" s="34" t="s">
        <v>33</v>
      </c>
      <c r="G9" s="33"/>
      <c r="H9" s="2"/>
      <c r="I9" s="2"/>
      <c r="J9" s="2"/>
      <c r="K9" s="2"/>
      <c r="L9" s="2"/>
    </row>
    <row r="10" spans="2:12" x14ac:dyDescent="0.2">
      <c r="B10" s="2"/>
      <c r="C10" s="3"/>
      <c r="D10" s="3"/>
      <c r="E10" s="2"/>
      <c r="F10" s="2"/>
      <c r="G10" s="2"/>
      <c r="H10" s="2"/>
      <c r="I10" s="2"/>
      <c r="J10" s="2"/>
      <c r="K10" s="2"/>
      <c r="L10" s="2"/>
    </row>
    <row r="11" spans="2:12" x14ac:dyDescent="0.2">
      <c r="B11" s="2"/>
      <c r="C11" s="8"/>
      <c r="D11" s="9"/>
      <c r="E11" s="5"/>
      <c r="F11" s="5" t="s">
        <v>12</v>
      </c>
      <c r="G11" s="18" t="s">
        <v>7</v>
      </c>
      <c r="H11" s="22" t="s">
        <v>82</v>
      </c>
      <c r="I11" s="5" t="s">
        <v>2</v>
      </c>
      <c r="J11" s="5" t="s">
        <v>4</v>
      </c>
      <c r="K11" s="5"/>
      <c r="L11" s="2"/>
    </row>
    <row r="12" spans="2:12" x14ac:dyDescent="0.2">
      <c r="B12" s="2"/>
      <c r="C12" s="11" t="s">
        <v>0</v>
      </c>
      <c r="D12" s="10"/>
      <c r="E12" s="6" t="s">
        <v>1</v>
      </c>
      <c r="F12" s="6" t="s">
        <v>14</v>
      </c>
      <c r="G12" s="19" t="s">
        <v>8</v>
      </c>
      <c r="H12" s="23" t="s">
        <v>81</v>
      </c>
      <c r="I12" s="6" t="s">
        <v>3</v>
      </c>
      <c r="J12" s="6" t="s">
        <v>3</v>
      </c>
      <c r="K12" s="6" t="s">
        <v>5</v>
      </c>
      <c r="L12" s="2"/>
    </row>
    <row r="13" spans="2:12" x14ac:dyDescent="0.2">
      <c r="B13" s="2"/>
      <c r="C13" s="15"/>
      <c r="D13" s="10"/>
      <c r="E13" s="7"/>
      <c r="F13" s="7"/>
      <c r="G13" s="20" t="s">
        <v>9</v>
      </c>
      <c r="H13" s="7"/>
      <c r="I13" s="17">
        <v>2.5000000000000001E-2</v>
      </c>
      <c r="J13" s="16">
        <v>0.05</v>
      </c>
      <c r="K13" s="7"/>
      <c r="L13" s="2"/>
    </row>
    <row r="14" spans="2:12" x14ac:dyDescent="0.2">
      <c r="B14" s="13">
        <v>1</v>
      </c>
      <c r="C14" s="25" t="s">
        <v>13</v>
      </c>
      <c r="D14" s="26"/>
      <c r="E14" s="26"/>
      <c r="F14" s="27">
        <v>2000</v>
      </c>
      <c r="G14" s="21">
        <f>IF(('CAPS - current &amp; historic'!J42)-F14&gt;0,F14-('CAPS - current &amp; historic'!J42))+('CAPS - current &amp; historic'!J42)</f>
        <v>1470</v>
      </c>
      <c r="H14" s="30">
        <v>1</v>
      </c>
      <c r="I14" s="14">
        <f>SUM(G14*I13)*H14</f>
        <v>36.75</v>
      </c>
      <c r="J14" s="14">
        <f>SUM(G14*J13)*H14</f>
        <v>73.5</v>
      </c>
      <c r="K14" s="14">
        <f t="shared" ref="K14:K23" si="0">SUM(J14,I14)</f>
        <v>110.25</v>
      </c>
      <c r="L14" s="2"/>
    </row>
    <row r="15" spans="2:12" x14ac:dyDescent="0.2">
      <c r="B15" s="13">
        <v>2</v>
      </c>
      <c r="C15" s="28"/>
      <c r="D15" s="29"/>
      <c r="E15" s="26"/>
      <c r="F15" s="27">
        <v>0</v>
      </c>
      <c r="G15" s="21">
        <f>IF(('CAPS - current &amp; historic'!J42)-F15&gt;0,F15-('CAPS - current &amp; historic'!J42))+('CAPS - current &amp; historic'!J42)</f>
        <v>0</v>
      </c>
      <c r="H15" s="30">
        <v>0</v>
      </c>
      <c r="I15" s="14">
        <f t="shared" ref="I15:I23" si="1">SUM(G15*2.5%)*H15</f>
        <v>0</v>
      </c>
      <c r="J15" s="14">
        <f t="shared" ref="J15:J23" si="2">SUM(G15*5%)*H15</f>
        <v>0</v>
      </c>
      <c r="K15" s="14">
        <f t="shared" si="0"/>
        <v>0</v>
      </c>
      <c r="L15" s="2"/>
    </row>
    <row r="16" spans="2:12" x14ac:dyDescent="0.2">
      <c r="B16" s="13">
        <v>3</v>
      </c>
      <c r="C16" s="25"/>
      <c r="D16" s="26"/>
      <c r="E16" s="26"/>
      <c r="F16" s="27">
        <v>0</v>
      </c>
      <c r="G16" s="21">
        <f>IF(('CAPS - current &amp; historic'!J42)-F16&gt;0,F16-('CAPS - current &amp; historic'!J42))+('CAPS - current &amp; historic'!J42)</f>
        <v>0</v>
      </c>
      <c r="H16" s="30">
        <v>0</v>
      </c>
      <c r="I16" s="14">
        <f t="shared" si="1"/>
        <v>0</v>
      </c>
      <c r="J16" s="14">
        <f t="shared" si="2"/>
        <v>0</v>
      </c>
      <c r="K16" s="14">
        <f t="shared" si="0"/>
        <v>0</v>
      </c>
      <c r="L16" s="2"/>
    </row>
    <row r="17" spans="2:17" x14ac:dyDescent="0.2">
      <c r="B17" s="13">
        <v>4</v>
      </c>
      <c r="C17" s="25"/>
      <c r="D17" s="26"/>
      <c r="E17" s="26"/>
      <c r="F17" s="27">
        <v>0</v>
      </c>
      <c r="G17" s="21">
        <f>IF(('CAPS - current &amp; historic'!J42)-F17&gt;0,F17-('CAPS - current &amp; historic'!J42))+('CAPS - current &amp; historic'!J42)</f>
        <v>0</v>
      </c>
      <c r="H17" s="30">
        <v>0</v>
      </c>
      <c r="I17" s="14">
        <f t="shared" si="1"/>
        <v>0</v>
      </c>
      <c r="J17" s="14">
        <f t="shared" si="2"/>
        <v>0</v>
      </c>
      <c r="K17" s="14">
        <f t="shared" si="0"/>
        <v>0</v>
      </c>
      <c r="L17" s="2"/>
    </row>
    <row r="18" spans="2:17" x14ac:dyDescent="0.2">
      <c r="B18" s="13">
        <v>5</v>
      </c>
      <c r="C18" s="25"/>
      <c r="D18" s="26"/>
      <c r="E18" s="26"/>
      <c r="F18" s="27">
        <v>0</v>
      </c>
      <c r="G18" s="21">
        <f>IF(('CAPS - current &amp; historic'!J42)-F18&gt;0,F18-('CAPS - current &amp; historic'!J42))+('CAPS - current &amp; historic'!J42)</f>
        <v>0</v>
      </c>
      <c r="H18" s="30">
        <v>0</v>
      </c>
      <c r="I18" s="14">
        <f t="shared" si="1"/>
        <v>0</v>
      </c>
      <c r="J18" s="14">
        <f t="shared" si="2"/>
        <v>0</v>
      </c>
      <c r="K18" s="14">
        <f t="shared" si="0"/>
        <v>0</v>
      </c>
      <c r="L18" s="2"/>
    </row>
    <row r="19" spans="2:17" x14ac:dyDescent="0.2">
      <c r="B19" s="13">
        <v>6</v>
      </c>
      <c r="C19" s="25"/>
      <c r="D19" s="26"/>
      <c r="E19" s="26"/>
      <c r="F19" s="27">
        <v>0</v>
      </c>
      <c r="G19" s="21">
        <f>IF(('CAPS - current &amp; historic'!J42)-F19&gt;0,F19-('CAPS - current &amp; historic'!J42))+('CAPS - current &amp; historic'!J42)</f>
        <v>0</v>
      </c>
      <c r="H19" s="30">
        <v>0</v>
      </c>
      <c r="I19" s="14">
        <f t="shared" si="1"/>
        <v>0</v>
      </c>
      <c r="J19" s="14">
        <f t="shared" si="2"/>
        <v>0</v>
      </c>
      <c r="K19" s="14">
        <f t="shared" si="0"/>
        <v>0</v>
      </c>
      <c r="L19" s="2"/>
    </row>
    <row r="20" spans="2:17" x14ac:dyDescent="0.2">
      <c r="B20" s="13">
        <v>7</v>
      </c>
      <c r="C20" s="25"/>
      <c r="D20" s="26"/>
      <c r="E20" s="26"/>
      <c r="F20" s="27">
        <v>0</v>
      </c>
      <c r="G20" s="21">
        <f>IF(('CAPS - current &amp; historic'!J42)-F20&gt;0,F20-('CAPS - current &amp; historic'!J42))+('CAPS - current &amp; historic'!J42)</f>
        <v>0</v>
      </c>
      <c r="H20" s="30">
        <v>0</v>
      </c>
      <c r="I20" s="14">
        <f t="shared" si="1"/>
        <v>0</v>
      </c>
      <c r="J20" s="14">
        <f t="shared" si="2"/>
        <v>0</v>
      </c>
      <c r="K20" s="14">
        <f t="shared" si="0"/>
        <v>0</v>
      </c>
      <c r="L20" s="2"/>
    </row>
    <row r="21" spans="2:17" x14ac:dyDescent="0.2">
      <c r="B21" s="13">
        <v>8</v>
      </c>
      <c r="C21" s="25"/>
      <c r="D21" s="26"/>
      <c r="E21" s="26"/>
      <c r="F21" s="27">
        <v>0</v>
      </c>
      <c r="G21" s="21">
        <f>IF(('CAPS - current &amp; historic'!J42)-F21&gt;0,F21-('CAPS - current &amp; historic'!J42))+('CAPS - current &amp; historic'!J42)</f>
        <v>0</v>
      </c>
      <c r="H21" s="30">
        <v>0</v>
      </c>
      <c r="I21" s="14">
        <f t="shared" si="1"/>
        <v>0</v>
      </c>
      <c r="J21" s="14">
        <f t="shared" si="2"/>
        <v>0</v>
      </c>
      <c r="K21" s="14">
        <f t="shared" si="0"/>
        <v>0</v>
      </c>
      <c r="L21" s="2"/>
    </row>
    <row r="22" spans="2:17" x14ac:dyDescent="0.2">
      <c r="B22" s="13">
        <v>9</v>
      </c>
      <c r="C22" s="25"/>
      <c r="D22" s="26"/>
      <c r="E22" s="26"/>
      <c r="F22" s="27">
        <v>0</v>
      </c>
      <c r="G22" s="21">
        <f>IF(('CAPS - current &amp; historic'!J42)-F22&gt;0,F22-('CAPS - current &amp; historic'!J42))+('CAPS - current &amp; historic'!J42)</f>
        <v>0</v>
      </c>
      <c r="H22" s="30">
        <v>0</v>
      </c>
      <c r="I22" s="14">
        <f t="shared" si="1"/>
        <v>0</v>
      </c>
      <c r="J22" s="14">
        <f t="shared" si="2"/>
        <v>0</v>
      </c>
      <c r="K22" s="14">
        <f t="shared" si="0"/>
        <v>0</v>
      </c>
      <c r="L22" s="2"/>
      <c r="Q22" s="111"/>
    </row>
    <row r="23" spans="2:17" x14ac:dyDescent="0.2">
      <c r="B23" s="13">
        <v>10</v>
      </c>
      <c r="C23" s="25"/>
      <c r="D23" s="26"/>
      <c r="E23" s="26"/>
      <c r="F23" s="27">
        <v>0</v>
      </c>
      <c r="G23" s="21">
        <f>IF(('CAPS - current &amp; historic'!J42)-F23&gt;0,F23-('CAPS - current &amp; historic'!J42))+('CAPS - current &amp; historic'!J42)</f>
        <v>0</v>
      </c>
      <c r="H23" s="30">
        <v>0</v>
      </c>
      <c r="I23" s="14">
        <f t="shared" si="1"/>
        <v>0</v>
      </c>
      <c r="J23" s="14">
        <f t="shared" si="2"/>
        <v>0</v>
      </c>
      <c r="K23" s="14">
        <f t="shared" si="0"/>
        <v>0</v>
      </c>
      <c r="L23" s="2"/>
    </row>
    <row r="24" spans="2:17" x14ac:dyDescent="0.2">
      <c r="B24" s="2"/>
      <c r="E24"/>
      <c r="F24" s="2"/>
      <c r="G24" s="2"/>
      <c r="H24" s="2"/>
      <c r="I24" s="2"/>
      <c r="J24" s="2"/>
      <c r="K24" s="2"/>
      <c r="L24" s="2"/>
    </row>
    <row r="25" spans="2:17" x14ac:dyDescent="0.2">
      <c r="B25" s="2"/>
      <c r="C25" s="3" t="s">
        <v>6</v>
      </c>
      <c r="D25" s="3"/>
      <c r="E25" s="2"/>
      <c r="F25" s="2"/>
      <c r="G25" s="2"/>
      <c r="H25" s="2"/>
      <c r="I25" s="4">
        <f>SUM(I14:I23)</f>
        <v>36.75</v>
      </c>
      <c r="J25" s="4">
        <f>SUM(J14:J23)</f>
        <v>73.5</v>
      </c>
      <c r="K25" s="4">
        <f>SUM(K14:K23)</f>
        <v>110.25</v>
      </c>
      <c r="L25" s="2"/>
    </row>
    <row r="27" spans="2:17" x14ac:dyDescent="0.2">
      <c r="C27" s="32" t="s">
        <v>18</v>
      </c>
    </row>
    <row r="28" spans="2:17" x14ac:dyDescent="0.2">
      <c r="C28" t="s">
        <v>17</v>
      </c>
    </row>
    <row r="30" spans="2:17" x14ac:dyDescent="0.2">
      <c r="B30"/>
      <c r="E30"/>
      <c r="F30"/>
      <c r="G30"/>
      <c r="H30"/>
      <c r="I30"/>
      <c r="J30"/>
      <c r="K30"/>
      <c r="L30"/>
    </row>
    <row r="31" spans="2:17" x14ac:dyDescent="0.2">
      <c r="B31"/>
      <c r="E31"/>
      <c r="F31"/>
      <c r="G31"/>
      <c r="H31" s="114"/>
      <c r="I31"/>
      <c r="J31"/>
      <c r="K31"/>
      <c r="L31"/>
    </row>
    <row r="32" spans="2:17" x14ac:dyDescent="0.2">
      <c r="B32"/>
      <c r="E32"/>
      <c r="F32"/>
      <c r="G32"/>
      <c r="H32"/>
      <c r="I32"/>
      <c r="J32"/>
      <c r="K32"/>
      <c r="L3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</sheetData>
  <phoneticPr fontId="0" type="noConversion"/>
  <pageMargins left="0.75" right="0.75" top="1" bottom="1" header="0.5" footer="0.5"/>
  <pageSetup scale="85" orientation="landscape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B1:K38"/>
  <sheetViews>
    <sheetView workbookViewId="0">
      <selection activeCell="G21" sqref="G21"/>
    </sheetView>
  </sheetViews>
  <sheetFormatPr defaultRowHeight="12.75" x14ac:dyDescent="0.2"/>
  <cols>
    <col min="1" max="1" width="3.7109375" customWidth="1"/>
    <col min="2" max="2" width="5.7109375" customWidth="1"/>
    <col min="3" max="3" width="15.7109375" customWidth="1"/>
    <col min="4" max="4" width="5.7109375" customWidth="1"/>
    <col min="5" max="7" width="15.7109375" customWidth="1"/>
    <col min="8" max="8" width="12.85546875" customWidth="1"/>
    <col min="9" max="10" width="15.7109375" customWidth="1"/>
    <col min="11" max="11" width="10.7109375" customWidth="1"/>
    <col min="12" max="12" width="11.85546875" customWidth="1"/>
  </cols>
  <sheetData>
    <row r="1" spans="2:11" x14ac:dyDescent="0.2">
      <c r="B1" s="2"/>
      <c r="C1" s="12" t="s">
        <v>27</v>
      </c>
      <c r="D1" s="3"/>
      <c r="E1" s="2"/>
      <c r="F1" s="2"/>
      <c r="G1" s="42" t="s">
        <v>36</v>
      </c>
      <c r="H1" s="42" t="s">
        <v>92</v>
      </c>
      <c r="I1" s="2"/>
      <c r="J1" s="2"/>
      <c r="K1" s="2"/>
    </row>
    <row r="2" spans="2:11" x14ac:dyDescent="0.2">
      <c r="B2" s="2"/>
      <c r="C2" s="3"/>
      <c r="D2" s="3"/>
      <c r="E2" s="2"/>
      <c r="F2" s="2"/>
      <c r="G2" s="2"/>
      <c r="H2" s="2"/>
      <c r="I2" s="2"/>
      <c r="J2" s="2"/>
      <c r="K2" s="2"/>
    </row>
    <row r="3" spans="2:11" x14ac:dyDescent="0.2">
      <c r="B3" s="2"/>
      <c r="C3" s="3" t="s">
        <v>35</v>
      </c>
      <c r="D3" s="12"/>
      <c r="E3" s="2"/>
      <c r="F3" s="2"/>
      <c r="G3" s="2"/>
      <c r="H3" s="2"/>
      <c r="I3" s="2"/>
      <c r="J3" s="2"/>
      <c r="K3" s="2"/>
    </row>
    <row r="4" spans="2:11" x14ac:dyDescent="0.2">
      <c r="B4" s="2"/>
      <c r="C4" s="3"/>
      <c r="D4" s="12"/>
      <c r="E4" s="2"/>
      <c r="F4" s="2"/>
      <c r="G4" s="2"/>
      <c r="H4" s="2"/>
      <c r="I4" s="2"/>
      <c r="J4" s="2"/>
      <c r="K4" s="2"/>
    </row>
    <row r="5" spans="2:11" x14ac:dyDescent="0.2">
      <c r="B5" s="2"/>
      <c r="C5" s="41"/>
      <c r="D5" s="40"/>
      <c r="E5" s="39"/>
      <c r="F5" s="39"/>
      <c r="G5" s="38"/>
      <c r="H5" s="2"/>
      <c r="I5" s="2"/>
      <c r="J5" s="2"/>
      <c r="K5" s="2"/>
    </row>
    <row r="6" spans="2:11" x14ac:dyDescent="0.2">
      <c r="B6" s="2"/>
      <c r="C6" s="3"/>
      <c r="D6" s="3"/>
      <c r="E6" s="2"/>
      <c r="F6" s="2"/>
      <c r="G6" s="2"/>
      <c r="H6" s="2"/>
      <c r="I6" s="2"/>
      <c r="J6" s="2"/>
      <c r="K6" s="2"/>
    </row>
    <row r="7" spans="2:11" x14ac:dyDescent="0.2">
      <c r="B7" s="2"/>
      <c r="C7" s="37" t="s">
        <v>32</v>
      </c>
      <c r="D7" s="3"/>
      <c r="E7" s="2"/>
      <c r="F7" s="2"/>
      <c r="G7" s="2"/>
      <c r="H7" s="2"/>
      <c r="I7" s="2"/>
      <c r="J7" s="2"/>
      <c r="K7" s="2"/>
    </row>
    <row r="8" spans="2:11" x14ac:dyDescent="0.2">
      <c r="B8" s="2"/>
      <c r="C8" s="3"/>
      <c r="D8" s="3"/>
      <c r="E8" s="2"/>
      <c r="F8" s="2"/>
      <c r="G8" s="2"/>
      <c r="H8" s="2"/>
      <c r="I8" s="2"/>
      <c r="J8" s="2"/>
      <c r="K8" s="2"/>
    </row>
    <row r="9" spans="2:11" x14ac:dyDescent="0.2">
      <c r="B9" s="2"/>
      <c r="C9" s="36" t="s">
        <v>34</v>
      </c>
      <c r="D9" s="35"/>
      <c r="E9" s="33"/>
      <c r="F9" s="34" t="s">
        <v>33</v>
      </c>
      <c r="G9" s="33"/>
      <c r="H9" s="2"/>
      <c r="I9" s="2"/>
      <c r="J9" s="2"/>
      <c r="K9" s="2"/>
    </row>
    <row r="10" spans="2:11" x14ac:dyDescent="0.2">
      <c r="B10" s="2"/>
      <c r="C10" s="3"/>
      <c r="D10" s="3"/>
      <c r="E10" s="2"/>
      <c r="F10" s="2"/>
      <c r="G10" s="2"/>
      <c r="H10" s="2"/>
      <c r="I10" s="2"/>
      <c r="J10" s="2"/>
      <c r="K10" s="2"/>
    </row>
    <row r="11" spans="2:11" x14ac:dyDescent="0.2">
      <c r="B11" s="2"/>
      <c r="C11" s="8"/>
      <c r="D11" s="9"/>
      <c r="E11" s="5"/>
      <c r="F11" s="5"/>
      <c r="G11" s="18" t="s">
        <v>7</v>
      </c>
      <c r="H11" s="22"/>
      <c r="I11" s="5" t="s">
        <v>2</v>
      </c>
      <c r="J11" s="5" t="s">
        <v>4</v>
      </c>
      <c r="K11" s="5"/>
    </row>
    <row r="12" spans="2:11" x14ac:dyDescent="0.2">
      <c r="B12" s="2"/>
      <c r="C12" s="11" t="s">
        <v>0</v>
      </c>
      <c r="D12" s="10"/>
      <c r="E12" s="6" t="s">
        <v>1</v>
      </c>
      <c r="F12" s="6" t="s">
        <v>14</v>
      </c>
      <c r="G12" s="19" t="s">
        <v>8</v>
      </c>
      <c r="H12" s="23" t="s">
        <v>15</v>
      </c>
      <c r="I12" s="6" t="s">
        <v>3</v>
      </c>
      <c r="J12" s="6" t="s">
        <v>3</v>
      </c>
      <c r="K12" s="6" t="s">
        <v>5</v>
      </c>
    </row>
    <row r="13" spans="2:11" x14ac:dyDescent="0.2">
      <c r="B13" s="2"/>
      <c r="C13" s="15"/>
      <c r="D13" s="10"/>
      <c r="E13" s="7"/>
      <c r="F13" s="7"/>
      <c r="G13" s="20" t="s">
        <v>9</v>
      </c>
      <c r="H13" s="7"/>
      <c r="I13" s="17">
        <v>2.5000000000000001E-2</v>
      </c>
      <c r="J13" s="16">
        <v>0.05</v>
      </c>
      <c r="K13" s="7"/>
    </row>
    <row r="14" spans="2:11" x14ac:dyDescent="0.2">
      <c r="B14" s="13">
        <v>1</v>
      </c>
      <c r="C14" s="25" t="s">
        <v>13</v>
      </c>
      <c r="D14" s="26"/>
      <c r="E14" s="26"/>
      <c r="F14" s="27">
        <v>5000</v>
      </c>
      <c r="G14" s="21">
        <f>IF(('CAPS - current &amp; historic'!J45)-F14&gt;0,F14-('CAPS - current &amp; historic'!J45))+('CAPS - current &amp; historic'!J45)</f>
        <v>2940</v>
      </c>
      <c r="H14" s="30">
        <v>1</v>
      </c>
      <c r="I14" s="14">
        <f>SUM(G14*I13)*H14</f>
        <v>73.5</v>
      </c>
      <c r="J14" s="14">
        <f>SUM(G14*J13)*H14</f>
        <v>147</v>
      </c>
      <c r="K14" s="14">
        <f t="shared" ref="K14:K23" si="0">SUM(J14,I14)</f>
        <v>220.5</v>
      </c>
    </row>
    <row r="15" spans="2:11" x14ac:dyDescent="0.2">
      <c r="B15" s="13">
        <v>2</v>
      </c>
      <c r="C15" s="28"/>
      <c r="D15" s="29"/>
      <c r="E15" s="26"/>
      <c r="F15" s="27">
        <v>0</v>
      </c>
      <c r="G15" s="21">
        <f>IF(('CAPS - current &amp; historic'!J45)-F15&gt;0,F15-('CAPS - current &amp; historic'!J45))+('CAPS - current &amp; historic'!J45)</f>
        <v>0</v>
      </c>
      <c r="H15" s="30">
        <v>0</v>
      </c>
      <c r="I15" s="14">
        <f t="shared" ref="I15:I25" si="1">SUM(G15*2.5%)*H15</f>
        <v>0</v>
      </c>
      <c r="J15" s="14">
        <f t="shared" ref="J15:J25" si="2">SUM(G15*5%)*H15</f>
        <v>0</v>
      </c>
      <c r="K15" s="14">
        <f t="shared" si="0"/>
        <v>0</v>
      </c>
    </row>
    <row r="16" spans="2:11" x14ac:dyDescent="0.2">
      <c r="B16" s="13">
        <v>3</v>
      </c>
      <c r="C16" s="25"/>
      <c r="D16" s="26"/>
      <c r="E16" s="26"/>
      <c r="F16" s="27">
        <v>0</v>
      </c>
      <c r="G16" s="21">
        <f>IF(('CAPS - current &amp; historic'!J45)-F16&gt;0,F16-('CAPS - current &amp; historic'!J45))+('CAPS - current &amp; historic'!J45)</f>
        <v>0</v>
      </c>
      <c r="H16" s="30">
        <v>0</v>
      </c>
      <c r="I16" s="14">
        <f t="shared" si="1"/>
        <v>0</v>
      </c>
      <c r="J16" s="14">
        <f t="shared" si="2"/>
        <v>0</v>
      </c>
      <c r="K16" s="14">
        <f t="shared" si="0"/>
        <v>0</v>
      </c>
    </row>
    <row r="17" spans="2:11" x14ac:dyDescent="0.2">
      <c r="B17" s="13">
        <v>4</v>
      </c>
      <c r="C17" s="25"/>
      <c r="D17" s="26"/>
      <c r="E17" s="26"/>
      <c r="F17" s="27">
        <v>0</v>
      </c>
      <c r="G17" s="21">
        <f>IF(('CAPS - current &amp; historic'!J45)-F17&gt;0,F17-('CAPS - current &amp; historic'!J45))+('CAPS - current &amp; historic'!J45)</f>
        <v>0</v>
      </c>
      <c r="H17" s="30">
        <v>0</v>
      </c>
      <c r="I17" s="14">
        <f t="shared" si="1"/>
        <v>0</v>
      </c>
      <c r="J17" s="14">
        <f t="shared" si="2"/>
        <v>0</v>
      </c>
      <c r="K17" s="14">
        <f t="shared" si="0"/>
        <v>0</v>
      </c>
    </row>
    <row r="18" spans="2:11" x14ac:dyDescent="0.2">
      <c r="B18" s="13">
        <v>5</v>
      </c>
      <c r="C18" s="25"/>
      <c r="D18" s="26"/>
      <c r="E18" s="26"/>
      <c r="F18" s="27">
        <v>0</v>
      </c>
      <c r="G18" s="21">
        <f>IF(('CAPS - current &amp; historic'!J45)-F18&gt;0,F18-('CAPS - current &amp; historic'!J45))+('CAPS - current &amp; historic'!J45)</f>
        <v>0</v>
      </c>
      <c r="H18" s="30">
        <v>0</v>
      </c>
      <c r="I18" s="14">
        <f t="shared" si="1"/>
        <v>0</v>
      </c>
      <c r="J18" s="14">
        <f t="shared" si="2"/>
        <v>0</v>
      </c>
      <c r="K18" s="14">
        <f t="shared" si="0"/>
        <v>0</v>
      </c>
    </row>
    <row r="19" spans="2:11" x14ac:dyDescent="0.2">
      <c r="B19" s="13">
        <v>6</v>
      </c>
      <c r="C19" s="25"/>
      <c r="D19" s="26"/>
      <c r="E19" s="26"/>
      <c r="F19" s="27">
        <v>0</v>
      </c>
      <c r="G19" s="21">
        <f>IF(('CAPS - current &amp; historic'!J45)-F19&gt;0,F19-('CAPS - current &amp; historic'!J45))+('CAPS - current &amp; historic'!J45)</f>
        <v>0</v>
      </c>
      <c r="H19" s="30">
        <v>0</v>
      </c>
      <c r="I19" s="14">
        <f t="shared" si="1"/>
        <v>0</v>
      </c>
      <c r="J19" s="14">
        <f t="shared" si="2"/>
        <v>0</v>
      </c>
      <c r="K19" s="14">
        <f t="shared" si="0"/>
        <v>0</v>
      </c>
    </row>
    <row r="20" spans="2:11" x14ac:dyDescent="0.2">
      <c r="B20" s="13">
        <v>7</v>
      </c>
      <c r="C20" s="25"/>
      <c r="D20" s="26"/>
      <c r="E20" s="26"/>
      <c r="F20" s="27">
        <v>0</v>
      </c>
      <c r="G20" s="21">
        <f>IF(('CAPS - current &amp; historic'!J45)-F20&gt;0,F20-('CAPS - current &amp; historic'!J45))+('CAPS - current &amp; historic'!J45)</f>
        <v>0</v>
      </c>
      <c r="H20" s="30">
        <v>0</v>
      </c>
      <c r="I20" s="14">
        <f t="shared" si="1"/>
        <v>0</v>
      </c>
      <c r="J20" s="14">
        <f t="shared" si="2"/>
        <v>0</v>
      </c>
      <c r="K20" s="14">
        <f t="shared" si="0"/>
        <v>0</v>
      </c>
    </row>
    <row r="21" spans="2:11" x14ac:dyDescent="0.2">
      <c r="B21" s="13">
        <v>8</v>
      </c>
      <c r="C21" s="25"/>
      <c r="D21" s="26"/>
      <c r="E21" s="26"/>
      <c r="F21" s="27">
        <v>0</v>
      </c>
      <c r="G21" s="21">
        <f>IF(('CAPS - current &amp; historic'!J45)-F21&gt;0,F21-('CAPS - current &amp; historic'!J45))+('CAPS - current &amp; historic'!J45)</f>
        <v>0</v>
      </c>
      <c r="H21" s="30">
        <v>0</v>
      </c>
      <c r="I21" s="14">
        <f t="shared" si="1"/>
        <v>0</v>
      </c>
      <c r="J21" s="14">
        <f t="shared" si="2"/>
        <v>0</v>
      </c>
      <c r="K21" s="14">
        <f t="shared" si="0"/>
        <v>0</v>
      </c>
    </row>
    <row r="22" spans="2:11" x14ac:dyDescent="0.2">
      <c r="B22" s="13">
        <v>9</v>
      </c>
      <c r="C22" s="25"/>
      <c r="D22" s="26"/>
      <c r="E22" s="26"/>
      <c r="F22" s="27">
        <v>0</v>
      </c>
      <c r="G22" s="21">
        <f>IF(('CAPS - current &amp; historic'!J45)-F22&gt;0,F22-('CAPS - current &amp; historic'!J45))+('CAPS - current &amp; historic'!J45)</f>
        <v>0</v>
      </c>
      <c r="H22" s="30">
        <v>0</v>
      </c>
      <c r="I22" s="14">
        <f t="shared" si="1"/>
        <v>0</v>
      </c>
      <c r="J22" s="14">
        <f t="shared" si="2"/>
        <v>0</v>
      </c>
      <c r="K22" s="14">
        <f t="shared" si="0"/>
        <v>0</v>
      </c>
    </row>
    <row r="23" spans="2:11" x14ac:dyDescent="0.2">
      <c r="B23" s="13">
        <v>10</v>
      </c>
      <c r="C23" s="25"/>
      <c r="D23" s="26"/>
      <c r="E23" s="26"/>
      <c r="F23" s="27">
        <v>0</v>
      </c>
      <c r="G23" s="21">
        <f>IF(('CAPS - current &amp; historic'!J45)-F23&gt;0,F23-('CAPS - current &amp; historic'!J45))+('CAPS - current &amp; historic'!J45)</f>
        <v>0</v>
      </c>
      <c r="H23" s="30">
        <v>0</v>
      </c>
      <c r="I23" s="14">
        <f t="shared" si="1"/>
        <v>0</v>
      </c>
      <c r="J23" s="14">
        <f t="shared" si="2"/>
        <v>0</v>
      </c>
      <c r="K23" s="14">
        <f t="shared" si="0"/>
        <v>0</v>
      </c>
    </row>
    <row r="24" spans="2:11" x14ac:dyDescent="0.2">
      <c r="B24" s="13">
        <v>11</v>
      </c>
      <c r="C24" s="25"/>
      <c r="D24" s="26"/>
      <c r="E24" s="26"/>
      <c r="F24" s="27">
        <v>0</v>
      </c>
      <c r="G24" s="21">
        <f>IF(('CAPS - current &amp; historic'!J45)-F24&gt;0,F24-('CAPS - current &amp; historic'!J45))+('CAPS - current &amp; historic'!J45)</f>
        <v>0</v>
      </c>
      <c r="H24" s="30">
        <v>0</v>
      </c>
      <c r="I24" s="14">
        <f t="shared" si="1"/>
        <v>0</v>
      </c>
      <c r="J24" s="14">
        <f t="shared" si="2"/>
        <v>0</v>
      </c>
      <c r="K24" s="14">
        <f>SUM(J24,I24)</f>
        <v>0</v>
      </c>
    </row>
    <row r="25" spans="2:11" x14ac:dyDescent="0.2">
      <c r="B25" s="13">
        <v>12</v>
      </c>
      <c r="C25" s="25"/>
      <c r="D25" s="26"/>
      <c r="E25" s="26"/>
      <c r="F25" s="27">
        <v>0</v>
      </c>
      <c r="G25" s="21">
        <f>IF(('CAPS - current &amp; historic'!J45)-F25&gt;0,F25-('CAPS - current &amp; historic'!J45))+('CAPS - current &amp; historic'!J45)</f>
        <v>0</v>
      </c>
      <c r="H25" s="30">
        <v>0</v>
      </c>
      <c r="I25" s="14">
        <f t="shared" si="1"/>
        <v>0</v>
      </c>
      <c r="J25" s="14">
        <f t="shared" si="2"/>
        <v>0</v>
      </c>
      <c r="K25" s="14">
        <f>SUM(J25,I25)</f>
        <v>0</v>
      </c>
    </row>
    <row r="26" spans="2:11" x14ac:dyDescent="0.2">
      <c r="B26" s="2"/>
      <c r="F26" s="2"/>
      <c r="G26" s="2"/>
      <c r="H26" s="2"/>
      <c r="I26" s="2"/>
      <c r="J26" s="2"/>
      <c r="K26" s="2"/>
    </row>
    <row r="27" spans="2:11" x14ac:dyDescent="0.2">
      <c r="B27" s="2"/>
      <c r="C27" s="3" t="s">
        <v>6</v>
      </c>
      <c r="D27" s="3"/>
      <c r="E27" s="2"/>
      <c r="F27" s="2"/>
      <c r="G27" s="2"/>
      <c r="H27" s="2"/>
      <c r="I27" s="4">
        <f>SUM(I14:I25)</f>
        <v>73.5</v>
      </c>
      <c r="J27" s="4">
        <f>SUM(J14:J25)</f>
        <v>147</v>
      </c>
      <c r="K27" s="4">
        <f>SUM(K14:K25)</f>
        <v>220.5</v>
      </c>
    </row>
    <row r="29" spans="2:11" x14ac:dyDescent="0.2">
      <c r="C29" s="32" t="s">
        <v>18</v>
      </c>
    </row>
    <row r="30" spans="2:11" x14ac:dyDescent="0.2">
      <c r="C30" t="s">
        <v>19</v>
      </c>
    </row>
    <row r="31" spans="2:11" x14ac:dyDescent="0.2">
      <c r="C31" t="s">
        <v>20</v>
      </c>
    </row>
    <row r="32" spans="2:11" x14ac:dyDescent="0.2">
      <c r="C32" t="s">
        <v>21</v>
      </c>
    </row>
    <row r="33" spans="3:3" x14ac:dyDescent="0.2">
      <c r="C33" t="s">
        <v>22</v>
      </c>
    </row>
    <row r="34" spans="3:3" x14ac:dyDescent="0.2">
      <c r="C34" t="s">
        <v>23</v>
      </c>
    </row>
    <row r="35" spans="3:3" x14ac:dyDescent="0.2">
      <c r="C35" s="31" t="s">
        <v>24</v>
      </c>
    </row>
    <row r="36" spans="3:3" x14ac:dyDescent="0.2">
      <c r="C36" s="31" t="s">
        <v>25</v>
      </c>
    </row>
    <row r="38" spans="3:3" x14ac:dyDescent="0.2">
      <c r="C38" t="s">
        <v>28</v>
      </c>
    </row>
  </sheetData>
  <pageMargins left="0.7" right="0.7" top="0.75" bottom="0.75" header="0.3" footer="0.3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B1:L32"/>
  <sheetViews>
    <sheetView zoomScaleNormal="100" zoomScaleSheetLayoutView="90" workbookViewId="0">
      <selection activeCell="H2" sqref="H2"/>
    </sheetView>
  </sheetViews>
  <sheetFormatPr defaultRowHeight="12.75" x14ac:dyDescent="0.2"/>
  <cols>
    <col min="1" max="1" width="4.85546875" customWidth="1"/>
    <col min="2" max="2" width="5.7109375" customWidth="1"/>
    <col min="3" max="3" width="15.7109375" customWidth="1"/>
    <col min="4" max="4" width="5.7109375" customWidth="1"/>
    <col min="5" max="7" width="15.7109375" customWidth="1"/>
    <col min="8" max="8" width="16.5703125" customWidth="1"/>
    <col min="9" max="9" width="15.7109375" customWidth="1"/>
    <col min="10" max="10" width="10.7109375" customWidth="1"/>
  </cols>
  <sheetData>
    <row r="1" spans="2:12" x14ac:dyDescent="0.2">
      <c r="B1" s="2"/>
      <c r="C1" s="12" t="s">
        <v>16</v>
      </c>
      <c r="D1" s="3"/>
      <c r="E1" s="2"/>
      <c r="F1" s="2"/>
      <c r="G1" s="42" t="s">
        <v>36</v>
      </c>
      <c r="H1" s="42" t="s">
        <v>92</v>
      </c>
      <c r="I1" s="2"/>
      <c r="J1" s="2"/>
    </row>
    <row r="2" spans="2:12" x14ac:dyDescent="0.2">
      <c r="B2" s="2"/>
      <c r="C2" s="3"/>
      <c r="D2" s="3"/>
      <c r="E2" s="2"/>
      <c r="F2" s="2"/>
      <c r="G2" s="2"/>
      <c r="H2" s="2"/>
      <c r="I2" s="2"/>
      <c r="J2" s="2"/>
    </row>
    <row r="3" spans="2:12" x14ac:dyDescent="0.2">
      <c r="B3" s="2"/>
      <c r="C3" s="3" t="s">
        <v>35</v>
      </c>
      <c r="D3" s="12"/>
      <c r="E3" s="2"/>
      <c r="F3" s="2"/>
      <c r="G3" s="2"/>
      <c r="H3" s="24"/>
      <c r="J3" s="2"/>
    </row>
    <row r="4" spans="2:12" x14ac:dyDescent="0.2">
      <c r="B4" s="2"/>
      <c r="C4" s="3"/>
      <c r="D4" s="12"/>
      <c r="E4" s="2"/>
      <c r="F4" s="2"/>
      <c r="G4" s="2"/>
      <c r="H4" s="2"/>
      <c r="I4" s="2"/>
      <c r="J4" s="2"/>
    </row>
    <row r="5" spans="2:12" x14ac:dyDescent="0.2">
      <c r="B5" s="2"/>
      <c r="C5" s="41"/>
      <c r="D5" s="40"/>
      <c r="E5" s="39"/>
      <c r="F5" s="39"/>
      <c r="G5" s="38"/>
      <c r="H5" s="2"/>
      <c r="I5" s="4"/>
      <c r="J5" s="2"/>
    </row>
    <row r="6" spans="2:12" x14ac:dyDescent="0.2">
      <c r="B6" s="2"/>
      <c r="C6" s="3"/>
      <c r="D6" s="3"/>
      <c r="E6" s="2"/>
      <c r="F6" s="2"/>
      <c r="G6" s="2"/>
      <c r="H6" s="2"/>
      <c r="I6" s="2"/>
      <c r="J6" s="2"/>
    </row>
    <row r="7" spans="2:12" x14ac:dyDescent="0.2">
      <c r="B7" s="2"/>
      <c r="C7" s="37" t="s">
        <v>32</v>
      </c>
      <c r="D7" s="3"/>
      <c r="E7" s="2"/>
      <c r="F7" s="2"/>
      <c r="G7" s="2"/>
      <c r="H7" s="2"/>
      <c r="I7" s="2"/>
      <c r="J7" s="2"/>
    </row>
    <row r="8" spans="2:12" x14ac:dyDescent="0.2">
      <c r="B8" s="2"/>
      <c r="C8" s="3"/>
      <c r="D8" s="3"/>
      <c r="E8" s="2"/>
      <c r="F8" s="2"/>
      <c r="G8" s="2"/>
      <c r="H8" s="2"/>
      <c r="I8" s="2"/>
      <c r="J8" s="2"/>
    </row>
    <row r="9" spans="2:12" x14ac:dyDescent="0.2">
      <c r="B9" s="2"/>
      <c r="C9" s="36" t="s">
        <v>34</v>
      </c>
      <c r="D9" s="35"/>
      <c r="E9" s="33"/>
      <c r="F9" s="34" t="s">
        <v>33</v>
      </c>
      <c r="G9" s="33"/>
      <c r="H9" s="2"/>
      <c r="I9" s="4"/>
      <c r="J9" s="2"/>
    </row>
    <row r="10" spans="2:12" x14ac:dyDescent="0.2">
      <c r="B10" s="2"/>
      <c r="C10" s="3"/>
      <c r="D10" s="3"/>
      <c r="E10" s="2"/>
      <c r="F10" s="2"/>
      <c r="G10" s="2"/>
      <c r="H10" s="2"/>
      <c r="I10" s="2"/>
      <c r="J10" s="2"/>
    </row>
    <row r="11" spans="2:12" x14ac:dyDescent="0.2">
      <c r="B11" s="2"/>
      <c r="C11" s="8"/>
      <c r="D11" s="9"/>
      <c r="E11" s="5"/>
      <c r="F11" s="5" t="s">
        <v>12</v>
      </c>
      <c r="G11" s="61" t="s">
        <v>10</v>
      </c>
      <c r="H11" s="22"/>
      <c r="I11" s="64" t="s">
        <v>7</v>
      </c>
      <c r="J11" s="5" t="s">
        <v>2</v>
      </c>
      <c r="K11" s="5" t="s">
        <v>4</v>
      </c>
      <c r="L11" s="5"/>
    </row>
    <row r="12" spans="2:12" x14ac:dyDescent="0.2">
      <c r="B12" s="2"/>
      <c r="C12" s="11" t="s">
        <v>0</v>
      </c>
      <c r="D12" s="10"/>
      <c r="E12" s="6" t="s">
        <v>1</v>
      </c>
      <c r="F12" s="6" t="s">
        <v>14</v>
      </c>
      <c r="G12" s="62" t="s">
        <v>11</v>
      </c>
      <c r="H12" s="23" t="s">
        <v>43</v>
      </c>
      <c r="I12" s="65" t="s">
        <v>8</v>
      </c>
      <c r="J12" s="6" t="s">
        <v>3</v>
      </c>
      <c r="K12" s="6" t="s">
        <v>3</v>
      </c>
      <c r="L12" s="6" t="s">
        <v>5</v>
      </c>
    </row>
    <row r="13" spans="2:12" x14ac:dyDescent="0.2">
      <c r="B13" s="2"/>
      <c r="C13" s="15"/>
      <c r="D13" s="10"/>
      <c r="E13" s="7"/>
      <c r="F13" s="7"/>
      <c r="G13" s="63"/>
      <c r="H13" s="7"/>
      <c r="I13" s="66" t="s">
        <v>9</v>
      </c>
      <c r="J13" s="17">
        <v>0.03</v>
      </c>
      <c r="K13" s="16">
        <v>0.06</v>
      </c>
      <c r="L13" s="7"/>
    </row>
    <row r="14" spans="2:12" x14ac:dyDescent="0.2">
      <c r="B14" s="13">
        <v>1</v>
      </c>
      <c r="C14" s="25" t="s">
        <v>13</v>
      </c>
      <c r="D14" s="26"/>
      <c r="E14" s="26"/>
      <c r="F14" s="27">
        <v>6000</v>
      </c>
      <c r="G14" s="30">
        <v>1</v>
      </c>
      <c r="H14" s="67">
        <f>SUM(F14*G14)</f>
        <v>6000</v>
      </c>
      <c r="I14" s="21">
        <f>IF(('CAPS - current &amp; historic'!J53)-H14&gt;0,H14-('CAPS - current &amp; historic'!J53))+('CAPS - current &amp; historic'!J53)</f>
        <v>5050</v>
      </c>
      <c r="J14" s="14">
        <f>SUM(I14*G14*3%)</f>
        <v>151.5</v>
      </c>
      <c r="K14" s="14">
        <f>SUM(I14*G14*6%)</f>
        <v>303</v>
      </c>
      <c r="L14" s="14">
        <f t="shared" ref="L14:L23" si="0">SUM(K14,J14)</f>
        <v>454.5</v>
      </c>
    </row>
    <row r="15" spans="2:12" x14ac:dyDescent="0.2">
      <c r="B15" s="13">
        <v>2</v>
      </c>
      <c r="C15" s="58"/>
      <c r="D15" s="29"/>
      <c r="E15" s="59"/>
      <c r="F15" s="27">
        <v>0</v>
      </c>
      <c r="G15" s="30">
        <v>0</v>
      </c>
      <c r="H15" s="27">
        <f>SUM(F15*G15)</f>
        <v>0</v>
      </c>
      <c r="I15" s="21">
        <f>IF(('CAPS - current &amp; historic'!J53)-H15&gt;0,H15-('CAPS - current &amp; historic'!J53))+('CAPS - current &amp; historic'!J53)</f>
        <v>0</v>
      </c>
      <c r="J15" s="14">
        <f t="shared" ref="J15:J25" si="1">SUM(I15*G15*3%)</f>
        <v>0</v>
      </c>
      <c r="K15" s="14">
        <f t="shared" ref="K15:K25" si="2">SUM(I15*G15*6%)</f>
        <v>0</v>
      </c>
      <c r="L15" s="14">
        <f t="shared" si="0"/>
        <v>0</v>
      </c>
    </row>
    <row r="16" spans="2:12" x14ac:dyDescent="0.2">
      <c r="B16" s="13">
        <v>3</v>
      </c>
      <c r="C16" s="60"/>
      <c r="D16" s="26"/>
      <c r="E16" s="59"/>
      <c r="F16" s="27">
        <v>0</v>
      </c>
      <c r="G16" s="30">
        <v>0</v>
      </c>
      <c r="H16" s="27">
        <f t="shared" ref="H16:H25" si="3">SUM(F16*G16)</f>
        <v>0</v>
      </c>
      <c r="I16" s="21">
        <f>IF(('CAPS - current &amp; historic'!J53)-H16&gt;0,H16-('CAPS - current &amp; historic'!J53))+('CAPS - current &amp; historic'!J53)</f>
        <v>0</v>
      </c>
      <c r="J16" s="14">
        <f t="shared" si="1"/>
        <v>0</v>
      </c>
      <c r="K16" s="14">
        <f t="shared" si="2"/>
        <v>0</v>
      </c>
      <c r="L16" s="14">
        <f t="shared" si="0"/>
        <v>0</v>
      </c>
    </row>
    <row r="17" spans="2:12" x14ac:dyDescent="0.2">
      <c r="B17" s="13">
        <v>4</v>
      </c>
      <c r="C17" s="25"/>
      <c r="D17" s="26"/>
      <c r="E17" s="26"/>
      <c r="F17" s="27">
        <v>0</v>
      </c>
      <c r="G17" s="30">
        <v>0</v>
      </c>
      <c r="H17" s="27">
        <f t="shared" si="3"/>
        <v>0</v>
      </c>
      <c r="I17" s="21">
        <f>IF(('CAPS - current &amp; historic'!J53)-H17&gt;0,H17-('CAPS - current &amp; historic'!J53))+('CAPS - current &amp; historic'!J53)</f>
        <v>0</v>
      </c>
      <c r="J17" s="14">
        <f t="shared" si="1"/>
        <v>0</v>
      </c>
      <c r="K17" s="14">
        <f t="shared" si="2"/>
        <v>0</v>
      </c>
      <c r="L17" s="14">
        <f t="shared" si="0"/>
        <v>0</v>
      </c>
    </row>
    <row r="18" spans="2:12" x14ac:dyDescent="0.2">
      <c r="B18" s="13">
        <v>5</v>
      </c>
      <c r="C18" s="25"/>
      <c r="D18" s="26"/>
      <c r="E18" s="26"/>
      <c r="F18" s="27">
        <v>0</v>
      </c>
      <c r="G18" s="30">
        <v>0</v>
      </c>
      <c r="H18" s="27">
        <f t="shared" si="3"/>
        <v>0</v>
      </c>
      <c r="I18" s="21">
        <f>IF(('CAPS - current &amp; historic'!J53)-H18&gt;0,H18-('CAPS - current &amp; historic'!J53))+('CAPS - current &amp; historic'!J53)</f>
        <v>0</v>
      </c>
      <c r="J18" s="14">
        <f t="shared" si="1"/>
        <v>0</v>
      </c>
      <c r="K18" s="14">
        <f t="shared" si="2"/>
        <v>0</v>
      </c>
      <c r="L18" s="14">
        <f t="shared" si="0"/>
        <v>0</v>
      </c>
    </row>
    <row r="19" spans="2:12" x14ac:dyDescent="0.2">
      <c r="B19" s="13">
        <v>6</v>
      </c>
      <c r="C19" s="25"/>
      <c r="D19" s="26"/>
      <c r="E19" s="26"/>
      <c r="F19" s="27">
        <v>0</v>
      </c>
      <c r="G19" s="30">
        <v>0</v>
      </c>
      <c r="H19" s="27">
        <f t="shared" si="3"/>
        <v>0</v>
      </c>
      <c r="I19" s="21">
        <f>IF(('CAPS - current &amp; historic'!J53)-H19&gt;0,H19-('CAPS - current &amp; historic'!J53))+('CAPS - current &amp; historic'!J53)</f>
        <v>0</v>
      </c>
      <c r="J19" s="14">
        <f t="shared" si="1"/>
        <v>0</v>
      </c>
      <c r="K19" s="14">
        <f t="shared" si="2"/>
        <v>0</v>
      </c>
      <c r="L19" s="14">
        <f t="shared" si="0"/>
        <v>0</v>
      </c>
    </row>
    <row r="20" spans="2:12" x14ac:dyDescent="0.2">
      <c r="B20" s="13">
        <v>7</v>
      </c>
      <c r="C20" s="25"/>
      <c r="D20" s="26"/>
      <c r="E20" s="26"/>
      <c r="F20" s="27">
        <v>0</v>
      </c>
      <c r="G20" s="30">
        <v>0</v>
      </c>
      <c r="H20" s="27">
        <f t="shared" si="3"/>
        <v>0</v>
      </c>
      <c r="I20" s="21">
        <f>IF(('CAPS - current &amp; historic'!J53)-H20&gt;0,H20-('CAPS - current &amp; historic'!J53))+('CAPS - current &amp; historic'!J53)</f>
        <v>0</v>
      </c>
      <c r="J20" s="14">
        <f t="shared" si="1"/>
        <v>0</v>
      </c>
      <c r="K20" s="14">
        <f t="shared" si="2"/>
        <v>0</v>
      </c>
      <c r="L20" s="14">
        <f t="shared" si="0"/>
        <v>0</v>
      </c>
    </row>
    <row r="21" spans="2:12" x14ac:dyDescent="0.2">
      <c r="B21" s="13">
        <v>8</v>
      </c>
      <c r="C21" s="25"/>
      <c r="D21" s="26"/>
      <c r="E21" s="26"/>
      <c r="F21" s="27">
        <v>0</v>
      </c>
      <c r="G21" s="30">
        <v>0</v>
      </c>
      <c r="H21" s="27">
        <f t="shared" si="3"/>
        <v>0</v>
      </c>
      <c r="I21" s="21">
        <f>IF(('CAPS - current &amp; historic'!J53)-H21&gt;0,H21-('CAPS - current &amp; historic'!J53))+('CAPS - current &amp; historic'!J53)</f>
        <v>0</v>
      </c>
      <c r="J21" s="14">
        <f t="shared" si="1"/>
        <v>0</v>
      </c>
      <c r="K21" s="14">
        <f t="shared" si="2"/>
        <v>0</v>
      </c>
      <c r="L21" s="14">
        <f t="shared" si="0"/>
        <v>0</v>
      </c>
    </row>
    <row r="22" spans="2:12" x14ac:dyDescent="0.2">
      <c r="B22" s="13">
        <v>9</v>
      </c>
      <c r="C22" s="25"/>
      <c r="D22" s="26"/>
      <c r="E22" s="26"/>
      <c r="F22" s="27">
        <v>0</v>
      </c>
      <c r="G22" s="30">
        <v>0</v>
      </c>
      <c r="H22" s="27">
        <f t="shared" si="3"/>
        <v>0</v>
      </c>
      <c r="I22" s="21">
        <f>IF(('CAPS - current &amp; historic'!J53)-H22&gt;0,H22-('CAPS - current &amp; historic'!J53))+('CAPS - current &amp; historic'!J53)</f>
        <v>0</v>
      </c>
      <c r="J22" s="14">
        <f t="shared" si="1"/>
        <v>0</v>
      </c>
      <c r="K22" s="14">
        <f t="shared" si="2"/>
        <v>0</v>
      </c>
      <c r="L22" s="14">
        <f t="shared" si="0"/>
        <v>0</v>
      </c>
    </row>
    <row r="23" spans="2:12" x14ac:dyDescent="0.2">
      <c r="B23" s="13">
        <v>10</v>
      </c>
      <c r="C23" s="25"/>
      <c r="D23" s="26"/>
      <c r="E23" s="26"/>
      <c r="F23" s="27">
        <v>0</v>
      </c>
      <c r="G23" s="30">
        <v>0</v>
      </c>
      <c r="H23" s="27">
        <f t="shared" si="3"/>
        <v>0</v>
      </c>
      <c r="I23" s="21">
        <f>IF(('CAPS - current &amp; historic'!J53)-H23&gt;0,H23-('CAPS - current &amp; historic'!J53))+('CAPS - current &amp; historic'!J53)</f>
        <v>0</v>
      </c>
      <c r="J23" s="14">
        <f t="shared" si="1"/>
        <v>0</v>
      </c>
      <c r="K23" s="14">
        <f t="shared" si="2"/>
        <v>0</v>
      </c>
      <c r="L23" s="14">
        <f t="shared" si="0"/>
        <v>0</v>
      </c>
    </row>
    <row r="24" spans="2:12" x14ac:dyDescent="0.2">
      <c r="B24" s="13">
        <v>11</v>
      </c>
      <c r="C24" s="25"/>
      <c r="D24" s="26"/>
      <c r="E24" s="26"/>
      <c r="F24" s="27">
        <v>0</v>
      </c>
      <c r="G24" s="30">
        <v>0</v>
      </c>
      <c r="H24" s="27">
        <f t="shared" si="3"/>
        <v>0</v>
      </c>
      <c r="I24" s="21">
        <f>IF(('CAPS - current &amp; historic'!J53)-H24&gt;0,H24-('CAPS - current &amp; historic'!J53))+('CAPS - current &amp; historic'!J53)</f>
        <v>0</v>
      </c>
      <c r="J24" s="14">
        <f t="shared" si="1"/>
        <v>0</v>
      </c>
      <c r="K24" s="14">
        <f t="shared" si="2"/>
        <v>0</v>
      </c>
      <c r="L24" s="14">
        <f>SUM(K24,J24)</f>
        <v>0</v>
      </c>
    </row>
    <row r="25" spans="2:12" x14ac:dyDescent="0.2">
      <c r="B25" s="13">
        <v>12</v>
      </c>
      <c r="C25" s="25"/>
      <c r="D25" s="26"/>
      <c r="E25" s="26"/>
      <c r="F25" s="27">
        <v>0</v>
      </c>
      <c r="G25" s="30">
        <v>0</v>
      </c>
      <c r="H25" s="27">
        <f t="shared" si="3"/>
        <v>0</v>
      </c>
      <c r="I25" s="21">
        <f>IF(('CAPS - current &amp; historic'!J53)-H25&gt;0,H25-('CAPS - current &amp; historic'!J53))+('CAPS - current &amp; historic'!J53)</f>
        <v>0</v>
      </c>
      <c r="J25" s="14">
        <f t="shared" si="1"/>
        <v>0</v>
      </c>
      <c r="K25" s="14">
        <f t="shared" si="2"/>
        <v>0</v>
      </c>
      <c r="L25" s="14">
        <f>SUM(K25,J25)</f>
        <v>0</v>
      </c>
    </row>
    <row r="26" spans="2:12" x14ac:dyDescent="0.2">
      <c r="B26" s="2"/>
      <c r="F26" s="2"/>
      <c r="G26" s="2"/>
      <c r="H26" s="2"/>
      <c r="I26" s="2"/>
      <c r="J26" s="2"/>
      <c r="K26" s="2"/>
    </row>
    <row r="27" spans="2:12" x14ac:dyDescent="0.2">
      <c r="B27" s="2"/>
      <c r="C27" s="3" t="s">
        <v>6</v>
      </c>
      <c r="D27" s="3"/>
      <c r="E27" s="2"/>
      <c r="F27" s="2"/>
      <c r="G27" s="2"/>
      <c r="H27" s="2"/>
      <c r="I27" s="2"/>
      <c r="J27" s="4">
        <f>SUM(J14:J25)</f>
        <v>151.5</v>
      </c>
      <c r="K27" s="4">
        <f>SUM(K14:K25)</f>
        <v>303</v>
      </c>
      <c r="L27" s="4">
        <f>SUM(L14:L25)</f>
        <v>454.5</v>
      </c>
    </row>
    <row r="29" spans="2:12" x14ac:dyDescent="0.2">
      <c r="C29" s="32" t="s">
        <v>30</v>
      </c>
    </row>
    <row r="30" spans="2:12" x14ac:dyDescent="0.2">
      <c r="C30" s="31" t="s">
        <v>89</v>
      </c>
    </row>
    <row r="31" spans="2:12" x14ac:dyDescent="0.2">
      <c r="C31" s="31" t="s">
        <v>31</v>
      </c>
    </row>
    <row r="32" spans="2:12" x14ac:dyDescent="0.2">
      <c r="C32" s="31" t="s">
        <v>29</v>
      </c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0077F-AF79-4DEC-9C74-46F75534A5BC}">
  <sheetPr>
    <tabColor rgb="FFC00000"/>
  </sheetPr>
  <dimension ref="A1:N110"/>
  <sheetViews>
    <sheetView topLeftCell="A24" workbookViewId="0">
      <selection activeCell="E28" sqref="E28"/>
    </sheetView>
  </sheetViews>
  <sheetFormatPr defaultRowHeight="13.5" x14ac:dyDescent="0.25"/>
  <cols>
    <col min="1" max="1" width="2.42578125" customWidth="1"/>
    <col min="2" max="3" width="9.140625" style="47"/>
    <col min="4" max="4" width="15.28515625" style="47" customWidth="1"/>
    <col min="5" max="5" width="14.7109375" style="69" customWidth="1"/>
    <col min="6" max="9" width="9.140625" style="47"/>
    <col min="10" max="10" width="10.42578125" style="47" customWidth="1"/>
    <col min="11" max="11" width="10.140625" style="47" customWidth="1"/>
    <col min="12" max="12" width="10.85546875" style="47" customWidth="1"/>
    <col min="13" max="13" width="11.140625" style="47" customWidth="1"/>
    <col min="14" max="14" width="3.42578125" style="47" customWidth="1"/>
  </cols>
  <sheetData>
    <row r="1" spans="3:14" x14ac:dyDescent="0.25">
      <c r="J1" s="68"/>
      <c r="K1" s="69"/>
    </row>
    <row r="2" spans="3:14" x14ac:dyDescent="0.25">
      <c r="J2" s="68"/>
      <c r="K2" s="69"/>
    </row>
    <row r="3" spans="3:14" ht="18" thickBot="1" x14ac:dyDescent="0.35">
      <c r="C3" s="70" t="s">
        <v>44</v>
      </c>
      <c r="D3" s="71"/>
      <c r="E3" s="82"/>
      <c r="F3" s="72"/>
      <c r="G3" s="72"/>
      <c r="H3" s="72"/>
      <c r="I3" s="72"/>
      <c r="J3" s="73"/>
      <c r="K3" s="74"/>
      <c r="L3" s="72"/>
      <c r="M3" s="72"/>
      <c r="N3" s="72"/>
    </row>
    <row r="4" spans="3:14" ht="14.25" thickTop="1" x14ac:dyDescent="0.25">
      <c r="C4" s="72"/>
      <c r="D4" s="72"/>
      <c r="E4" s="74"/>
      <c r="F4" s="72"/>
      <c r="G4" s="72"/>
      <c r="H4" s="72"/>
      <c r="I4" s="72"/>
      <c r="J4" s="73"/>
      <c r="K4" s="74"/>
      <c r="L4" s="72"/>
      <c r="M4" s="72"/>
      <c r="N4" s="72"/>
    </row>
    <row r="5" spans="3:14" x14ac:dyDescent="0.25">
      <c r="C5" s="72" t="s">
        <v>45</v>
      </c>
      <c r="D5" s="72"/>
      <c r="E5" s="74"/>
      <c r="F5" s="72"/>
      <c r="G5" s="72"/>
      <c r="H5" s="72"/>
      <c r="I5" s="72"/>
      <c r="J5" s="73"/>
      <c r="K5" s="74"/>
      <c r="L5" s="72"/>
      <c r="M5" s="72"/>
      <c r="N5" s="72"/>
    </row>
    <row r="6" spans="3:14" x14ac:dyDescent="0.25">
      <c r="C6" s="72" t="s">
        <v>46</v>
      </c>
      <c r="D6" s="72"/>
      <c r="E6" s="74"/>
      <c r="F6" s="72"/>
      <c r="G6" s="72"/>
      <c r="H6" s="72"/>
      <c r="I6" s="72"/>
      <c r="J6" s="73"/>
      <c r="K6" s="74"/>
      <c r="L6" s="72"/>
      <c r="M6" s="72"/>
      <c r="N6" s="72"/>
    </row>
    <row r="7" spans="3:14" x14ac:dyDescent="0.25">
      <c r="C7" s="72"/>
      <c r="D7" s="72"/>
      <c r="E7" s="74"/>
      <c r="F7" s="72"/>
      <c r="G7" s="72"/>
      <c r="H7" s="72"/>
      <c r="I7" s="72"/>
      <c r="J7" s="73"/>
      <c r="K7" s="74"/>
      <c r="L7" s="72"/>
      <c r="M7" s="72"/>
      <c r="N7" s="72"/>
    </row>
    <row r="8" spans="3:14" x14ac:dyDescent="0.25">
      <c r="C8" s="72" t="s">
        <v>47</v>
      </c>
      <c r="D8" s="72"/>
      <c r="E8" s="74"/>
      <c r="F8" s="72"/>
      <c r="G8" s="72"/>
      <c r="H8" s="72"/>
      <c r="I8" s="72"/>
      <c r="J8" s="73"/>
      <c r="K8" s="74"/>
      <c r="L8" s="72"/>
      <c r="M8" s="72"/>
      <c r="N8" s="72"/>
    </row>
    <row r="9" spans="3:14" x14ac:dyDescent="0.25">
      <c r="C9" s="72"/>
      <c r="D9" s="72"/>
      <c r="E9" s="74"/>
      <c r="F9" s="72"/>
      <c r="G9" s="72"/>
      <c r="H9" s="72"/>
      <c r="I9" s="72"/>
      <c r="J9" s="73"/>
      <c r="K9" s="74"/>
      <c r="L9" s="72"/>
      <c r="M9" s="72"/>
      <c r="N9" s="72"/>
    </row>
    <row r="10" spans="3:14" x14ac:dyDescent="0.25">
      <c r="C10" s="72" t="s">
        <v>48</v>
      </c>
      <c r="D10" s="72"/>
      <c r="E10" s="74"/>
      <c r="F10" s="72"/>
      <c r="G10" s="72"/>
      <c r="H10" s="72"/>
      <c r="I10" s="72"/>
      <c r="J10" s="73"/>
      <c r="K10" s="74"/>
      <c r="L10" s="72"/>
      <c r="M10" s="72"/>
      <c r="N10" s="72"/>
    </row>
    <row r="11" spans="3:14" x14ac:dyDescent="0.25">
      <c r="C11" s="72" t="s">
        <v>49</v>
      </c>
      <c r="D11" s="72"/>
      <c r="E11" s="74"/>
      <c r="F11" s="72"/>
      <c r="G11" s="72"/>
      <c r="H11" s="72"/>
      <c r="I11" s="72"/>
      <c r="J11" s="73"/>
      <c r="K11" s="74"/>
      <c r="L11" s="72"/>
      <c r="M11" s="72"/>
      <c r="N11" s="72"/>
    </row>
    <row r="12" spans="3:14" x14ac:dyDescent="0.25">
      <c r="C12" s="72"/>
      <c r="D12" s="72"/>
      <c r="E12" s="74"/>
      <c r="F12" s="72"/>
      <c r="G12" s="72"/>
      <c r="H12" s="72"/>
      <c r="I12" s="72"/>
      <c r="J12" s="73"/>
      <c r="K12" s="74"/>
      <c r="L12" s="72"/>
      <c r="M12" s="72"/>
      <c r="N12" s="72"/>
    </row>
    <row r="13" spans="3:14" x14ac:dyDescent="0.25">
      <c r="C13" s="72" t="s">
        <v>76</v>
      </c>
      <c r="D13" s="72"/>
      <c r="E13" s="74"/>
      <c r="F13" s="72"/>
      <c r="G13" s="72"/>
      <c r="H13" s="72"/>
      <c r="I13" s="72"/>
      <c r="J13" s="73"/>
      <c r="K13" s="74"/>
      <c r="L13" s="72"/>
      <c r="M13" s="72"/>
      <c r="N13" s="72"/>
    </row>
    <row r="14" spans="3:14" x14ac:dyDescent="0.25">
      <c r="C14" s="72"/>
      <c r="D14" s="72"/>
      <c r="E14" s="74"/>
      <c r="F14" s="72"/>
      <c r="G14" s="72"/>
      <c r="H14" s="72"/>
      <c r="I14" s="72"/>
      <c r="J14" s="73"/>
      <c r="K14" s="74"/>
      <c r="L14" s="72"/>
      <c r="M14" s="72"/>
      <c r="N14" s="72"/>
    </row>
    <row r="15" spans="3:14" x14ac:dyDescent="0.25">
      <c r="C15" s="72" t="s">
        <v>73</v>
      </c>
      <c r="D15" s="72" t="s">
        <v>74</v>
      </c>
      <c r="E15" s="74"/>
      <c r="F15" s="72"/>
      <c r="G15" s="72"/>
      <c r="H15" s="72"/>
      <c r="I15" s="72"/>
      <c r="J15" s="73"/>
      <c r="K15" s="74"/>
      <c r="L15" s="72"/>
      <c r="M15" s="72"/>
      <c r="N15" s="72"/>
    </row>
    <row r="16" spans="3:14" x14ac:dyDescent="0.25">
      <c r="C16" s="72"/>
      <c r="D16" s="72" t="s">
        <v>75</v>
      </c>
      <c r="E16" s="74"/>
      <c r="F16" s="72"/>
      <c r="G16" s="72"/>
      <c r="H16" s="72"/>
      <c r="I16" s="72"/>
      <c r="J16" s="73"/>
      <c r="K16" s="74"/>
      <c r="L16" s="72"/>
      <c r="M16" s="72"/>
      <c r="N16" s="72"/>
    </row>
    <row r="17" spans="1:14" x14ac:dyDescent="0.25">
      <c r="C17" s="72"/>
      <c r="D17" s="72"/>
      <c r="E17" s="74"/>
      <c r="F17" s="72"/>
      <c r="G17" s="72"/>
      <c r="H17" s="72"/>
      <c r="I17" s="72"/>
      <c r="J17" s="73"/>
      <c r="K17" s="74"/>
      <c r="L17" s="72"/>
      <c r="M17" s="72"/>
      <c r="N17" s="72"/>
    </row>
    <row r="18" spans="1:14" x14ac:dyDescent="0.25">
      <c r="C18" s="72" t="s">
        <v>50</v>
      </c>
      <c r="D18" s="72"/>
      <c r="E18" s="74"/>
      <c r="F18" s="72"/>
      <c r="G18" s="72"/>
      <c r="H18" s="72"/>
      <c r="I18" s="72"/>
      <c r="J18" s="73"/>
      <c r="K18" s="74"/>
      <c r="L18" s="72"/>
      <c r="M18" s="72"/>
      <c r="N18" s="72"/>
    </row>
    <row r="19" spans="1:14" x14ac:dyDescent="0.25">
      <c r="C19" s="72" t="s">
        <v>51</v>
      </c>
      <c r="D19" s="72"/>
      <c r="E19" s="74"/>
      <c r="F19" s="72"/>
      <c r="G19" s="72"/>
      <c r="H19" s="72"/>
      <c r="I19" s="72"/>
      <c r="J19" s="73"/>
      <c r="K19" s="74"/>
      <c r="L19" s="72"/>
      <c r="M19" s="72"/>
      <c r="N19" s="72"/>
    </row>
    <row r="20" spans="1:14" x14ac:dyDescent="0.25">
      <c r="C20" s="72" t="s">
        <v>52</v>
      </c>
      <c r="D20" s="72"/>
      <c r="E20" s="74"/>
      <c r="F20" s="72"/>
      <c r="G20" s="72"/>
      <c r="H20" s="72"/>
      <c r="I20" s="72"/>
      <c r="J20" s="73"/>
      <c r="K20" s="74"/>
      <c r="L20" s="72"/>
      <c r="M20" s="72"/>
      <c r="N20" s="72"/>
    </row>
    <row r="21" spans="1:14" x14ac:dyDescent="0.25">
      <c r="C21" s="72" t="s">
        <v>53</v>
      </c>
      <c r="D21" s="72"/>
      <c r="E21" s="74"/>
      <c r="F21" s="72"/>
      <c r="G21" s="72"/>
      <c r="H21" s="72"/>
      <c r="I21" s="72"/>
      <c r="J21" s="73"/>
      <c r="K21" s="74"/>
      <c r="L21" s="72"/>
      <c r="M21" s="72"/>
      <c r="N21" s="72"/>
    </row>
    <row r="22" spans="1:14" ht="14.25" thickBot="1" x14ac:dyDescent="0.3">
      <c r="C22" s="72"/>
      <c r="D22" s="71"/>
      <c r="E22" s="74"/>
      <c r="F22" s="72"/>
      <c r="G22" s="72"/>
      <c r="H22" s="72"/>
      <c r="I22" s="72"/>
      <c r="J22" s="73"/>
      <c r="K22" s="74"/>
      <c r="L22" s="72"/>
      <c r="M22" s="72"/>
      <c r="N22" s="72"/>
    </row>
    <row r="23" spans="1:14" ht="19.5" thickTop="1" thickBot="1" x14ac:dyDescent="0.3">
      <c r="B23" s="75"/>
      <c r="C23" s="76" t="s">
        <v>91</v>
      </c>
      <c r="D23" s="77"/>
      <c r="E23" s="109"/>
      <c r="F23" s="72"/>
      <c r="G23" s="72"/>
      <c r="H23" s="72"/>
      <c r="I23" s="72"/>
      <c r="J23" s="73"/>
      <c r="K23" s="74"/>
      <c r="L23" s="72"/>
      <c r="M23" s="72"/>
      <c r="N23" s="72"/>
    </row>
    <row r="24" spans="1:14" ht="14.25" thickTop="1" x14ac:dyDescent="0.25">
      <c r="C24" s="78"/>
      <c r="D24" s="72"/>
      <c r="E24" s="74"/>
      <c r="F24" s="72"/>
      <c r="G24" s="72"/>
      <c r="H24" s="72"/>
      <c r="I24" s="72"/>
      <c r="J24" s="79"/>
      <c r="K24" s="72"/>
      <c r="L24" s="74"/>
      <c r="M24" s="74"/>
      <c r="N24" s="72"/>
    </row>
    <row r="25" spans="1:14" ht="14.25" thickBot="1" x14ac:dyDescent="0.3">
      <c r="B25" s="80"/>
      <c r="C25" s="71"/>
      <c r="D25" s="71"/>
      <c r="E25" s="82"/>
      <c r="F25" s="71"/>
      <c r="G25" s="71"/>
      <c r="H25" s="71"/>
      <c r="I25" s="71"/>
      <c r="J25" s="81"/>
      <c r="K25" s="71"/>
      <c r="L25" s="82"/>
      <c r="M25" s="82"/>
      <c r="N25" s="71"/>
    </row>
    <row r="26" spans="1:14" ht="14.25" thickTop="1" x14ac:dyDescent="0.25">
      <c r="A26" s="83"/>
      <c r="B26" s="115" t="s">
        <v>54</v>
      </c>
      <c r="C26" s="118" t="s">
        <v>55</v>
      </c>
      <c r="D26" s="84"/>
      <c r="E26" s="86"/>
      <c r="F26" s="84"/>
      <c r="G26" s="84"/>
      <c r="H26" s="84"/>
      <c r="I26" s="84"/>
      <c r="J26" s="85"/>
      <c r="K26" s="84"/>
      <c r="L26" s="86"/>
      <c r="M26" s="86"/>
      <c r="N26" s="87"/>
    </row>
    <row r="27" spans="1:14" x14ac:dyDescent="0.25">
      <c r="A27" s="83"/>
      <c r="B27" s="116"/>
      <c r="C27" s="119"/>
      <c r="D27" s="84"/>
      <c r="E27" s="86"/>
      <c r="F27" s="84"/>
      <c r="G27" s="84"/>
      <c r="H27" s="84" t="s">
        <v>56</v>
      </c>
      <c r="I27" s="84" t="s">
        <v>90</v>
      </c>
      <c r="J27" s="85"/>
      <c r="K27" s="84"/>
      <c r="L27" s="86"/>
      <c r="M27" s="86"/>
      <c r="N27" s="87"/>
    </row>
    <row r="28" spans="1:14" x14ac:dyDescent="0.25">
      <c r="A28" s="83"/>
      <c r="B28" s="116"/>
      <c r="C28" s="119"/>
      <c r="D28" s="84"/>
      <c r="E28" s="86"/>
      <c r="F28" s="84"/>
      <c r="G28" s="84"/>
      <c r="H28" s="84"/>
      <c r="I28" s="84"/>
      <c r="J28" s="85"/>
      <c r="K28" s="84"/>
      <c r="L28" s="86"/>
      <c r="M28" s="86"/>
      <c r="N28" s="87"/>
    </row>
    <row r="29" spans="1:14" x14ac:dyDescent="0.25">
      <c r="A29" s="83"/>
      <c r="B29" s="116"/>
      <c r="C29" s="119"/>
      <c r="D29" s="84"/>
      <c r="E29" s="86"/>
      <c r="F29" s="84" t="s">
        <v>57</v>
      </c>
      <c r="G29" s="84"/>
      <c r="H29" s="86" t="s">
        <v>58</v>
      </c>
      <c r="I29" s="86" t="s">
        <v>59</v>
      </c>
      <c r="J29" s="88" t="s">
        <v>60</v>
      </c>
      <c r="K29" s="84"/>
      <c r="L29" s="86" t="s">
        <v>61</v>
      </c>
      <c r="M29" s="86" t="s">
        <v>62</v>
      </c>
      <c r="N29" s="87"/>
    </row>
    <row r="30" spans="1:14" x14ac:dyDescent="0.25">
      <c r="A30" s="83"/>
      <c r="B30" s="116"/>
      <c r="C30" s="119"/>
      <c r="D30" s="84"/>
      <c r="E30" s="86"/>
      <c r="F30" s="84"/>
      <c r="G30" s="84"/>
      <c r="H30" s="86"/>
      <c r="I30" s="86"/>
      <c r="J30" s="88"/>
      <c r="K30" s="84"/>
      <c r="L30" s="86"/>
      <c r="M30" s="86"/>
      <c r="N30" s="87"/>
    </row>
    <row r="31" spans="1:14" x14ac:dyDescent="0.25">
      <c r="A31" s="83"/>
      <c r="B31" s="116"/>
      <c r="C31" s="119"/>
      <c r="D31" s="84"/>
      <c r="E31" s="86"/>
      <c r="F31" s="86" t="s">
        <v>63</v>
      </c>
      <c r="G31" s="84"/>
      <c r="H31" s="86">
        <v>120</v>
      </c>
      <c r="I31" s="86">
        <v>967</v>
      </c>
      <c r="J31" s="88">
        <v>847</v>
      </c>
      <c r="K31" s="84"/>
      <c r="L31" s="86">
        <v>5</v>
      </c>
      <c r="M31" s="86">
        <v>3</v>
      </c>
      <c r="N31" s="87"/>
    </row>
    <row r="32" spans="1:14" x14ac:dyDescent="0.25">
      <c r="A32" s="83"/>
      <c r="B32" s="116"/>
      <c r="C32" s="119"/>
      <c r="D32" s="84"/>
      <c r="E32" s="86"/>
      <c r="F32" s="84"/>
      <c r="G32" s="84"/>
      <c r="H32" s="84"/>
      <c r="I32" s="84"/>
      <c r="J32" s="85"/>
      <c r="K32" s="84"/>
      <c r="L32" s="86"/>
      <c r="M32" s="86"/>
      <c r="N32" s="87"/>
    </row>
    <row r="33" spans="1:14" x14ac:dyDescent="0.25">
      <c r="A33" s="83"/>
      <c r="B33" s="116"/>
      <c r="C33" s="119"/>
      <c r="D33" s="84"/>
      <c r="E33" s="86"/>
      <c r="F33" s="84"/>
      <c r="G33" s="84"/>
      <c r="H33" s="84"/>
      <c r="I33" s="84"/>
      <c r="J33" s="85"/>
      <c r="K33" s="84"/>
      <c r="L33" s="86"/>
      <c r="M33" s="86"/>
      <c r="N33" s="87"/>
    </row>
    <row r="34" spans="1:14" ht="14.25" thickBot="1" x14ac:dyDescent="0.3">
      <c r="A34" s="83"/>
      <c r="B34" s="117"/>
      <c r="C34" s="120"/>
      <c r="D34" s="89"/>
      <c r="E34" s="91"/>
      <c r="F34" s="89"/>
      <c r="G34" s="89"/>
      <c r="H34" s="89"/>
      <c r="I34" s="89"/>
      <c r="J34" s="90"/>
      <c r="K34" s="89"/>
      <c r="L34" s="91"/>
      <c r="M34" s="91"/>
      <c r="N34" s="92"/>
    </row>
    <row r="35" spans="1:14" ht="14.25" thickTop="1" x14ac:dyDescent="0.25"/>
    <row r="36" spans="1:14" ht="14.25" thickBot="1" x14ac:dyDescent="0.3">
      <c r="B36" s="80"/>
      <c r="C36" s="80"/>
      <c r="D36" s="80"/>
      <c r="E36" s="94"/>
      <c r="F36" s="80"/>
      <c r="G36" s="80"/>
      <c r="H36" s="80"/>
      <c r="I36" s="80"/>
      <c r="J36" s="93"/>
      <c r="K36" s="80"/>
      <c r="L36" s="94"/>
      <c r="M36" s="94"/>
      <c r="N36" s="80"/>
    </row>
    <row r="37" spans="1:14" ht="14.25" thickTop="1" x14ac:dyDescent="0.25">
      <c r="B37" s="121" t="s">
        <v>68</v>
      </c>
      <c r="C37" s="95"/>
      <c r="D37" s="96"/>
      <c r="E37" s="98"/>
      <c r="F37" s="96"/>
      <c r="G37" s="96"/>
      <c r="H37" s="96"/>
      <c r="I37" s="96"/>
      <c r="J37" s="97"/>
      <c r="K37" s="96"/>
      <c r="L37" s="98"/>
      <c r="M37" s="98"/>
      <c r="N37" s="99"/>
    </row>
    <row r="38" spans="1:14" x14ac:dyDescent="0.25">
      <c r="B38" s="122"/>
      <c r="C38" s="95"/>
      <c r="D38" s="96" t="s">
        <v>71</v>
      </c>
      <c r="E38" s="98"/>
      <c r="F38" s="96"/>
      <c r="G38" s="96"/>
      <c r="H38" s="98" t="s">
        <v>56</v>
      </c>
      <c r="I38" s="96" t="s">
        <v>90</v>
      </c>
      <c r="J38" s="96"/>
      <c r="K38" s="96"/>
      <c r="L38" s="98"/>
      <c r="M38" s="98"/>
      <c r="N38" s="100"/>
    </row>
    <row r="39" spans="1:14" x14ac:dyDescent="0.25">
      <c r="B39" s="122"/>
      <c r="C39" s="95"/>
      <c r="D39" s="96"/>
      <c r="E39" s="98"/>
      <c r="F39" s="96"/>
      <c r="G39" s="96"/>
      <c r="H39" s="96"/>
      <c r="I39" s="96"/>
      <c r="J39" s="96"/>
      <c r="K39" s="96"/>
      <c r="L39" s="98"/>
      <c r="M39" s="98"/>
      <c r="N39" s="100"/>
    </row>
    <row r="40" spans="1:14" x14ac:dyDescent="0.25">
      <c r="B40" s="122"/>
      <c r="C40" s="95"/>
      <c r="D40" s="96"/>
      <c r="E40" s="98"/>
      <c r="F40" s="98" t="s">
        <v>72</v>
      </c>
      <c r="G40" s="96"/>
      <c r="H40" s="98" t="s">
        <v>58</v>
      </c>
      <c r="I40" s="98" t="s">
        <v>59</v>
      </c>
      <c r="J40" s="101" t="s">
        <v>64</v>
      </c>
      <c r="K40" s="96"/>
      <c r="L40" s="98" t="s">
        <v>61</v>
      </c>
      <c r="M40" s="98" t="s">
        <v>62</v>
      </c>
      <c r="N40" s="100"/>
    </row>
    <row r="41" spans="1:14" x14ac:dyDescent="0.25">
      <c r="B41" s="122"/>
      <c r="C41" s="95"/>
      <c r="D41" s="96"/>
      <c r="E41" s="98"/>
      <c r="F41" s="96"/>
      <c r="G41" s="96"/>
      <c r="H41" s="96"/>
      <c r="I41" s="96"/>
      <c r="J41" s="97"/>
      <c r="K41" s="96"/>
      <c r="L41" s="98"/>
      <c r="M41" s="98"/>
      <c r="N41" s="100"/>
    </row>
    <row r="42" spans="1:14" x14ac:dyDescent="0.25">
      <c r="B42" s="122"/>
      <c r="C42" s="95"/>
      <c r="D42" s="96" t="s">
        <v>65</v>
      </c>
      <c r="E42" s="98" t="s">
        <v>67</v>
      </c>
      <c r="F42" s="112">
        <v>1470</v>
      </c>
      <c r="G42" s="96"/>
      <c r="H42" s="98">
        <v>0</v>
      </c>
      <c r="I42" s="112">
        <v>1470</v>
      </c>
      <c r="J42" s="113">
        <v>1470</v>
      </c>
      <c r="K42" s="96"/>
      <c r="L42" s="98">
        <v>2.5</v>
      </c>
      <c r="M42" s="98">
        <v>5</v>
      </c>
      <c r="N42" s="100"/>
    </row>
    <row r="43" spans="1:14" x14ac:dyDescent="0.25">
      <c r="B43" s="122"/>
      <c r="C43" s="95"/>
      <c r="D43" s="96"/>
      <c r="E43" s="98"/>
      <c r="F43" s="96"/>
      <c r="G43" s="96"/>
      <c r="H43" s="98"/>
      <c r="I43" s="98"/>
      <c r="J43" s="96"/>
      <c r="K43" s="96"/>
      <c r="L43" s="98"/>
      <c r="M43" s="98"/>
      <c r="N43" s="100"/>
    </row>
    <row r="44" spans="1:14" x14ac:dyDescent="0.25">
      <c r="B44" s="122"/>
      <c r="C44" s="95"/>
      <c r="D44" s="96"/>
      <c r="E44" s="98"/>
      <c r="F44" s="96"/>
      <c r="G44" s="96"/>
      <c r="H44" s="98"/>
      <c r="I44" s="98"/>
      <c r="J44" s="102"/>
      <c r="K44" s="96"/>
      <c r="L44" s="98"/>
      <c r="M44" s="98"/>
      <c r="N44" s="100"/>
    </row>
    <row r="45" spans="1:14" x14ac:dyDescent="0.25">
      <c r="B45" s="122"/>
      <c r="C45" s="95"/>
      <c r="D45" s="96" t="s">
        <v>66</v>
      </c>
      <c r="E45" s="98" t="s">
        <v>67</v>
      </c>
      <c r="F45" s="112">
        <v>2940</v>
      </c>
      <c r="G45" s="96"/>
      <c r="H45" s="98">
        <v>0</v>
      </c>
      <c r="I45" s="112">
        <v>2940</v>
      </c>
      <c r="J45" s="113">
        <v>2940</v>
      </c>
      <c r="K45" s="96"/>
      <c r="L45" s="98">
        <v>2.5</v>
      </c>
      <c r="M45" s="98">
        <v>5</v>
      </c>
      <c r="N45" s="100"/>
    </row>
    <row r="46" spans="1:14" x14ac:dyDescent="0.25">
      <c r="B46" s="122"/>
      <c r="C46" s="95"/>
      <c r="D46" s="96"/>
      <c r="E46" s="98"/>
      <c r="F46" s="96"/>
      <c r="G46" s="96"/>
      <c r="H46" s="96"/>
      <c r="I46" s="96"/>
      <c r="J46" s="96"/>
      <c r="K46" s="96"/>
      <c r="L46" s="96"/>
      <c r="M46" s="96"/>
      <c r="N46" s="100"/>
    </row>
    <row r="47" spans="1:14" ht="14.25" thickBot="1" x14ac:dyDescent="0.3">
      <c r="B47" s="122"/>
      <c r="C47" s="103"/>
      <c r="D47" s="104"/>
      <c r="E47" s="105"/>
      <c r="F47" s="104"/>
      <c r="G47" s="104"/>
      <c r="H47" s="105"/>
      <c r="I47" s="105"/>
      <c r="J47" s="105"/>
      <c r="K47" s="104"/>
      <c r="L47" s="105"/>
      <c r="M47" s="105"/>
      <c r="N47" s="106"/>
    </row>
    <row r="48" spans="1:14" ht="14.25" thickTop="1" x14ac:dyDescent="0.25">
      <c r="B48" s="122"/>
      <c r="C48" s="95"/>
      <c r="D48" s="96"/>
      <c r="E48" s="98"/>
      <c r="F48" s="96"/>
      <c r="G48" s="96"/>
      <c r="H48" s="98"/>
      <c r="I48" s="98"/>
      <c r="J48" s="98"/>
      <c r="K48" s="96"/>
      <c r="L48" s="98"/>
      <c r="M48" s="98"/>
      <c r="N48" s="100"/>
    </row>
    <row r="49" spans="2:14" x14ac:dyDescent="0.25">
      <c r="B49" s="122"/>
      <c r="C49" s="95"/>
      <c r="D49" s="96" t="s">
        <v>16</v>
      </c>
      <c r="E49" s="98"/>
      <c r="F49" s="96"/>
      <c r="G49" s="96"/>
      <c r="H49" s="98" t="s">
        <v>56</v>
      </c>
      <c r="I49" s="96" t="s">
        <v>90</v>
      </c>
      <c r="J49" s="96"/>
      <c r="K49" s="96"/>
      <c r="L49" s="98"/>
      <c r="M49" s="98"/>
      <c r="N49" s="100"/>
    </row>
    <row r="50" spans="2:14" x14ac:dyDescent="0.25">
      <c r="B50" s="122"/>
      <c r="C50" s="95"/>
      <c r="D50" s="96"/>
      <c r="E50" s="98"/>
      <c r="F50" s="98" t="s">
        <v>70</v>
      </c>
      <c r="G50" s="96"/>
      <c r="H50" s="96"/>
      <c r="I50" s="96"/>
      <c r="J50" s="96"/>
      <c r="K50" s="96"/>
      <c r="L50" s="98"/>
      <c r="M50" s="98"/>
      <c r="N50" s="100"/>
    </row>
    <row r="51" spans="2:14" x14ac:dyDescent="0.25">
      <c r="B51" s="122"/>
      <c r="C51" s="95"/>
      <c r="D51" s="96"/>
      <c r="E51" s="98"/>
      <c r="F51" s="98" t="s">
        <v>69</v>
      </c>
      <c r="G51" s="96"/>
      <c r="H51" s="98" t="s">
        <v>58</v>
      </c>
      <c r="I51" s="98" t="s">
        <v>59</v>
      </c>
      <c r="J51" s="101" t="s">
        <v>64</v>
      </c>
      <c r="K51" s="96"/>
      <c r="L51" s="98" t="s">
        <v>61</v>
      </c>
      <c r="M51" s="98" t="s">
        <v>62</v>
      </c>
      <c r="N51" s="100"/>
    </row>
    <row r="52" spans="2:14" x14ac:dyDescent="0.25">
      <c r="B52" s="122"/>
      <c r="C52" s="95"/>
      <c r="D52" s="96"/>
      <c r="E52" s="98"/>
      <c r="F52" s="96"/>
      <c r="G52" s="96"/>
      <c r="H52" s="96"/>
      <c r="I52" s="96"/>
      <c r="J52" s="97"/>
      <c r="K52" s="96"/>
      <c r="L52" s="98"/>
      <c r="M52" s="98"/>
      <c r="N52" s="100"/>
    </row>
    <row r="53" spans="2:14" x14ac:dyDescent="0.25">
      <c r="B53" s="122"/>
      <c r="C53" s="95"/>
      <c r="D53" s="96"/>
      <c r="E53" s="98" t="s">
        <v>67</v>
      </c>
      <c r="F53" s="112">
        <v>5050</v>
      </c>
      <c r="G53" s="96"/>
      <c r="H53" s="98">
        <v>0</v>
      </c>
      <c r="I53" s="112">
        <v>5050</v>
      </c>
      <c r="J53" s="113">
        <v>5050</v>
      </c>
      <c r="K53" s="96"/>
      <c r="L53" s="98">
        <v>3</v>
      </c>
      <c r="M53" s="98">
        <v>6</v>
      </c>
      <c r="N53" s="100"/>
    </row>
    <row r="54" spans="2:14" x14ac:dyDescent="0.25">
      <c r="B54" s="122"/>
      <c r="C54" s="95"/>
      <c r="D54" s="96"/>
      <c r="E54" s="98"/>
      <c r="F54" s="96"/>
      <c r="G54" s="96"/>
      <c r="H54" s="96"/>
      <c r="I54" s="96"/>
      <c r="J54" s="96"/>
      <c r="K54" s="96"/>
      <c r="L54" s="96"/>
      <c r="M54" s="96"/>
      <c r="N54" s="100"/>
    </row>
    <row r="55" spans="2:14" ht="14.25" thickBot="1" x14ac:dyDescent="0.3">
      <c r="B55" s="123"/>
      <c r="C55" s="103"/>
      <c r="D55" s="104"/>
      <c r="E55" s="105"/>
      <c r="F55" s="104"/>
      <c r="G55" s="104"/>
      <c r="H55" s="105"/>
      <c r="I55" s="105"/>
      <c r="J55" s="105"/>
      <c r="K55" s="104"/>
      <c r="L55" s="105"/>
      <c r="M55" s="105"/>
      <c r="N55" s="106"/>
    </row>
    <row r="56" spans="2:14" ht="14.25" thickTop="1" x14ac:dyDescent="0.25">
      <c r="J56" s="107"/>
      <c r="L56" s="69"/>
      <c r="M56" s="69"/>
    </row>
    <row r="57" spans="2:14" x14ac:dyDescent="0.25">
      <c r="H57" s="69"/>
      <c r="J57" s="108"/>
      <c r="L57" s="69"/>
      <c r="M57" s="69"/>
    </row>
    <row r="58" spans="2:14" x14ac:dyDescent="0.25">
      <c r="B58" s="47">
        <v>2023</v>
      </c>
      <c r="D58" s="47" t="s">
        <v>77</v>
      </c>
    </row>
    <row r="59" spans="2:14" x14ac:dyDescent="0.25">
      <c r="D59" s="47" t="s">
        <v>65</v>
      </c>
      <c r="E59" s="69">
        <v>1370</v>
      </c>
    </row>
    <row r="60" spans="2:14" x14ac:dyDescent="0.25">
      <c r="D60" s="47" t="s">
        <v>66</v>
      </c>
      <c r="E60" s="69">
        <v>2740</v>
      </c>
    </row>
    <row r="62" spans="2:14" x14ac:dyDescent="0.25">
      <c r="D62" s="47" t="s">
        <v>78</v>
      </c>
      <c r="E62" s="69">
        <v>4716.66</v>
      </c>
    </row>
    <row r="64" spans="2:14" x14ac:dyDescent="0.25">
      <c r="B64" s="47">
        <v>2022</v>
      </c>
      <c r="D64" s="47" t="s">
        <v>77</v>
      </c>
    </row>
    <row r="65" spans="2:5" x14ac:dyDescent="0.25">
      <c r="D65" s="47" t="s">
        <v>65</v>
      </c>
      <c r="E65" s="69">
        <v>1370</v>
      </c>
    </row>
    <row r="66" spans="2:5" x14ac:dyDescent="0.25">
      <c r="D66" s="47" t="s">
        <v>66</v>
      </c>
      <c r="E66" s="69">
        <v>2740</v>
      </c>
    </row>
    <row r="68" spans="2:5" x14ac:dyDescent="0.25">
      <c r="D68" s="47" t="s">
        <v>78</v>
      </c>
      <c r="E68" s="69">
        <v>4716.66</v>
      </c>
    </row>
    <row r="70" spans="2:5" x14ac:dyDescent="0.25">
      <c r="B70" s="47">
        <v>2021</v>
      </c>
      <c r="D70" s="47" t="s">
        <v>77</v>
      </c>
    </row>
    <row r="71" spans="2:5" x14ac:dyDescent="0.25">
      <c r="D71" s="47" t="s">
        <v>65</v>
      </c>
      <c r="E71" s="69">
        <v>1370</v>
      </c>
    </row>
    <row r="72" spans="2:5" x14ac:dyDescent="0.25">
      <c r="D72" s="47" t="s">
        <v>66</v>
      </c>
      <c r="E72" s="69">
        <v>2740</v>
      </c>
    </row>
    <row r="74" spans="2:5" x14ac:dyDescent="0.25">
      <c r="D74" s="47" t="s">
        <v>78</v>
      </c>
      <c r="E74" s="69">
        <v>4616.66</v>
      </c>
    </row>
    <row r="76" spans="2:5" x14ac:dyDescent="0.25">
      <c r="B76" s="47">
        <v>2020</v>
      </c>
      <c r="D76" s="47" t="s">
        <v>77</v>
      </c>
    </row>
    <row r="77" spans="2:5" x14ac:dyDescent="0.25">
      <c r="D77" s="47" t="s">
        <v>65</v>
      </c>
      <c r="E77" s="69">
        <v>1370</v>
      </c>
    </row>
    <row r="78" spans="2:5" x14ac:dyDescent="0.25">
      <c r="D78" s="47" t="s">
        <v>66</v>
      </c>
      <c r="E78" s="69">
        <v>2740</v>
      </c>
    </row>
    <row r="80" spans="2:5" x14ac:dyDescent="0.25">
      <c r="D80" s="47" t="s">
        <v>78</v>
      </c>
      <c r="E80" s="69">
        <v>4533.33</v>
      </c>
    </row>
    <row r="82" spans="2:5" x14ac:dyDescent="0.25">
      <c r="B82" s="47">
        <v>2019</v>
      </c>
      <c r="D82" s="47" t="s">
        <v>77</v>
      </c>
    </row>
    <row r="83" spans="2:5" x14ac:dyDescent="0.25">
      <c r="D83" s="47" t="s">
        <v>65</v>
      </c>
      <c r="E83" s="69">
        <v>1340</v>
      </c>
    </row>
    <row r="84" spans="2:5" x14ac:dyDescent="0.25">
      <c r="D84" s="47" t="s">
        <v>66</v>
      </c>
      <c r="E84" s="69">
        <v>2670</v>
      </c>
    </row>
    <row r="86" spans="2:5" x14ac:dyDescent="0.25">
      <c r="D86" s="47" t="s">
        <v>78</v>
      </c>
      <c r="E86" s="69">
        <v>4450</v>
      </c>
    </row>
    <row r="88" spans="2:5" x14ac:dyDescent="0.25">
      <c r="B88" s="47">
        <v>2018</v>
      </c>
      <c r="D88" s="47" t="s">
        <v>77</v>
      </c>
    </row>
    <row r="89" spans="2:5" x14ac:dyDescent="0.25">
      <c r="D89" s="47" t="s">
        <v>65</v>
      </c>
      <c r="E89" s="69">
        <v>1260</v>
      </c>
    </row>
    <row r="90" spans="2:5" x14ac:dyDescent="0.25">
      <c r="D90" s="47" t="s">
        <v>66</v>
      </c>
      <c r="E90" s="69">
        <v>2520</v>
      </c>
    </row>
    <row r="92" spans="2:5" x14ac:dyDescent="0.25">
      <c r="D92" s="47" t="s">
        <v>78</v>
      </c>
      <c r="E92" s="69">
        <v>4350</v>
      </c>
    </row>
    <row r="94" spans="2:5" x14ac:dyDescent="0.25">
      <c r="B94" s="47">
        <v>2017</v>
      </c>
      <c r="D94" s="47" t="s">
        <v>77</v>
      </c>
    </row>
    <row r="95" spans="2:5" x14ac:dyDescent="0.25">
      <c r="D95" s="47" t="s">
        <v>65</v>
      </c>
      <c r="E95" s="69">
        <v>1260</v>
      </c>
    </row>
    <row r="96" spans="2:5" x14ac:dyDescent="0.25">
      <c r="D96" s="47" t="s">
        <v>66</v>
      </c>
      <c r="E96" s="69">
        <v>2520</v>
      </c>
    </row>
    <row r="98" spans="2:5" x14ac:dyDescent="0.25">
      <c r="D98" s="47" t="s">
        <v>78</v>
      </c>
      <c r="E98" s="69">
        <v>4266.66</v>
      </c>
    </row>
    <row r="100" spans="2:5" x14ac:dyDescent="0.25">
      <c r="B100" s="47">
        <v>2016</v>
      </c>
      <c r="D100" s="47" t="s">
        <v>77</v>
      </c>
    </row>
    <row r="101" spans="2:5" x14ac:dyDescent="0.25">
      <c r="D101" s="47" t="s">
        <v>65</v>
      </c>
      <c r="E101" s="69">
        <v>1260</v>
      </c>
    </row>
    <row r="102" spans="2:5" x14ac:dyDescent="0.25">
      <c r="D102" s="47" t="s">
        <v>66</v>
      </c>
      <c r="E102" s="69">
        <v>2520</v>
      </c>
    </row>
    <row r="104" spans="2:5" x14ac:dyDescent="0.25">
      <c r="D104" s="47" t="s">
        <v>78</v>
      </c>
      <c r="E104" s="69">
        <v>4183.25</v>
      </c>
    </row>
    <row r="106" spans="2:5" x14ac:dyDescent="0.25">
      <c r="B106" s="47">
        <v>2015</v>
      </c>
      <c r="D106" s="47" t="s">
        <v>77</v>
      </c>
    </row>
    <row r="107" spans="2:5" x14ac:dyDescent="0.25">
      <c r="D107" s="47" t="s">
        <v>65</v>
      </c>
      <c r="E107" s="69">
        <v>1260</v>
      </c>
    </row>
    <row r="108" spans="2:5" x14ac:dyDescent="0.25">
      <c r="D108" s="47" t="s">
        <v>66</v>
      </c>
      <c r="E108" s="69">
        <v>2520</v>
      </c>
    </row>
    <row r="110" spans="2:5" x14ac:dyDescent="0.25">
      <c r="D110" s="47" t="s">
        <v>78</v>
      </c>
      <c r="E110" s="69">
        <v>4100</v>
      </c>
    </row>
  </sheetData>
  <mergeCells count="3">
    <mergeCell ref="B26:B34"/>
    <mergeCell ref="C26:C34"/>
    <mergeCell ref="B37:B5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4AF78CF21E747A3249F0BA771D4D2" ma:contentTypeVersion="15" ma:contentTypeDescription="Create a new document." ma:contentTypeScope="" ma:versionID="21add06a45c9ec725e11964d5bd495d4">
  <xsd:schema xmlns:xsd="http://www.w3.org/2001/XMLSchema" xmlns:xs="http://www.w3.org/2001/XMLSchema" xmlns:p="http://schemas.microsoft.com/office/2006/metadata/properties" xmlns:ns2="4380d800-bbdc-41ba-bf01-ad10b3fee711" xmlns:ns3="f71811f9-184a-45aa-a2b8-3fe011873161" targetNamespace="http://schemas.microsoft.com/office/2006/metadata/properties" ma:root="true" ma:fieldsID="0f8f6bd9085f944f86affd60a12ca70c" ns2:_="" ns3:_="">
    <xsd:import namespace="4380d800-bbdc-41ba-bf01-ad10b3fee711"/>
    <xsd:import namespace="f71811f9-184a-45aa-a2b8-3fe0118731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0d800-bbdc-41ba-bf01-ad10b3fee7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4989b29-354b-48ce-9ad7-17df823876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811f9-184a-45aa-a2b8-3fe01187316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2fbf83d-8b4f-47af-a546-4259761862b7}" ma:internalName="TaxCatchAll" ma:showField="CatchAllData" ma:web="f71811f9-184a-45aa-a2b8-3fe0118731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80d800-bbdc-41ba-bf01-ad10b3fee711">
      <Terms xmlns="http://schemas.microsoft.com/office/infopath/2007/PartnerControls"/>
    </lcf76f155ced4ddcb4097134ff3c332f>
    <TaxCatchAll xmlns="f71811f9-184a-45aa-a2b8-3fe011873161" xsi:nil="true"/>
  </documentManagement>
</p:properties>
</file>

<file path=customXml/itemProps1.xml><?xml version="1.0" encoding="utf-8"?>
<ds:datastoreItem xmlns:ds="http://schemas.openxmlformats.org/officeDocument/2006/customXml" ds:itemID="{13ED2A00-204F-482C-AD9D-46EDA627F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0d800-bbdc-41ba-bf01-ad10b3fee711"/>
    <ds:schemaRef ds:uri="f71811f9-184a-45aa-a2b8-3fe0118731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36B68D-3689-43DA-900C-CDB1C587C0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76A909-122C-4107-9190-5C19F779695E}">
  <ds:schemaRefs>
    <ds:schemaRef ds:uri="http://schemas.microsoft.com/office/2006/metadata/properties"/>
    <ds:schemaRef ds:uri="http://schemas.microsoft.com/office/infopath/2007/PartnerControls"/>
    <ds:schemaRef ds:uri="4380d800-bbdc-41ba-bf01-ad10b3fee711"/>
    <ds:schemaRef ds:uri="f71811f9-184a-45aa-a2b8-3fe0118731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TV - Category A</vt:lpstr>
      <vt:lpstr>TV - Category B</vt:lpstr>
      <vt:lpstr>Film</vt:lpstr>
      <vt:lpstr>CAPS - current &amp; historic</vt:lpstr>
    </vt:vector>
  </TitlesOfParts>
  <Company>Hencilla Canworth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J K Barker</dc:creator>
  <cp:lastModifiedBy>AJKB...</cp:lastModifiedBy>
  <cp:lastPrinted>2020-11-23T12:20:40Z</cp:lastPrinted>
  <dcterms:created xsi:type="dcterms:W3CDTF">2002-04-03T09:07:55Z</dcterms:created>
  <dcterms:modified xsi:type="dcterms:W3CDTF">2024-08-28T14:33:41Z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0x01010087B4AF78CF21E747A3249F0BA771D4D2</vt:lpwstr>
  </property>
  <property fmtid="{D5CDD505-2E9C-101B-9397-08002B2CF9AE}" pid="3" name="MediaServiceImageTags">
    <vt:lpwstr/>
  </property>
</Properties>
</file>